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Исполнение районного и консолидированного бюджета\"/>
    </mc:Choice>
  </mc:AlternateContent>
  <xr:revisionPtr revIDLastSave="0" documentId="13_ncr:1_{68171F6F-3A08-43A1-BFD7-6A0CDA71D5F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доходы рб 1 кв." sheetId="1" r:id="rId1"/>
    <sheet name="расх. рб 1 кв...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 l="1"/>
  <c r="D46" i="1"/>
  <c r="F46" i="1"/>
  <c r="C46" i="1"/>
  <c r="E46" i="1" s="1"/>
  <c r="D36" i="1"/>
  <c r="E36" i="1" s="1"/>
  <c r="F36" i="1"/>
  <c r="C36" i="1"/>
  <c r="F28" i="1"/>
  <c r="D28" i="1"/>
  <c r="C28" i="1"/>
  <c r="E34" i="1"/>
  <c r="E33" i="1"/>
  <c r="E11" i="1"/>
  <c r="G37" i="2"/>
  <c r="G35" i="2"/>
  <c r="G30" i="2"/>
  <c r="G28" i="2"/>
  <c r="G22" i="2"/>
  <c r="G18" i="2"/>
  <c r="G14" i="2"/>
  <c r="G12" i="2"/>
  <c r="G40" i="2" s="1"/>
  <c r="G4" i="2"/>
  <c r="F25" i="1"/>
  <c r="F16" i="1"/>
  <c r="F10" i="1"/>
  <c r="F8" i="1"/>
  <c r="F6" i="1"/>
  <c r="E37" i="2"/>
  <c r="D37" i="2"/>
  <c r="E14" i="2"/>
  <c r="D14" i="2"/>
  <c r="E44" i="1"/>
  <c r="D10" i="1"/>
  <c r="F25" i="2"/>
  <c r="F8" i="2"/>
  <c r="E32" i="1"/>
  <c r="E29" i="1"/>
  <c r="E30" i="1"/>
  <c r="E31" i="1"/>
  <c r="E48" i="1"/>
  <c r="F37" i="2" l="1"/>
  <c r="E28" i="1"/>
  <c r="F24" i="1"/>
  <c r="F23" i="1" s="1"/>
  <c r="F5" i="1"/>
  <c r="F4" i="1" s="1"/>
  <c r="F14" i="2"/>
  <c r="C10" i="1"/>
  <c r="F50" i="1" l="1"/>
  <c r="G41" i="2" s="1"/>
  <c r="F39" i="2"/>
  <c r="E18" i="2"/>
  <c r="D18" i="2"/>
  <c r="F21" i="2"/>
  <c r="D16" i="1"/>
  <c r="D25" i="1"/>
  <c r="C8" i="1"/>
  <c r="E4" i="2" l="1"/>
  <c r="D4" i="2"/>
  <c r="E43" i="1"/>
  <c r="E10" i="1"/>
  <c r="E14" i="1"/>
  <c r="D8" i="1"/>
  <c r="E8" i="1" s="1"/>
  <c r="D35" i="2" l="1"/>
  <c r="E35" i="2"/>
  <c r="E22" i="2"/>
  <c r="D22" i="2"/>
  <c r="E42" i="1"/>
  <c r="E27" i="1"/>
  <c r="C25" i="1"/>
  <c r="F22" i="2" l="1"/>
  <c r="E15" i="1"/>
  <c r="F19" i="2" l="1"/>
  <c r="E40" i="1"/>
  <c r="E39" i="1"/>
  <c r="C16" i="1"/>
  <c r="E16" i="1" l="1"/>
  <c r="F18" i="2"/>
  <c r="E9" i="1" l="1"/>
  <c r="E41" i="1" l="1"/>
  <c r="D6" i="1" l="1"/>
  <c r="D5" i="1" s="1"/>
  <c r="D4" i="1" l="1"/>
  <c r="D24" i="1"/>
  <c r="D23" i="1" l="1"/>
  <c r="D50" i="1" s="1"/>
  <c r="E47" i="1"/>
  <c r="E13" i="1"/>
  <c r="E7" i="1"/>
  <c r="E17" i="1"/>
  <c r="E18" i="1"/>
  <c r="E19" i="1"/>
  <c r="E20" i="1"/>
  <c r="E21" i="1"/>
  <c r="E26" i="1"/>
  <c r="E35" i="1"/>
  <c r="E37" i="1"/>
  <c r="E38" i="1"/>
  <c r="E45" i="1"/>
  <c r="C24" i="1" l="1"/>
  <c r="C6" i="1"/>
  <c r="F5" i="2"/>
  <c r="F6" i="2"/>
  <c r="F7" i="2"/>
  <c r="F9" i="2"/>
  <c r="F10" i="2"/>
  <c r="F11" i="2"/>
  <c r="F13" i="2"/>
  <c r="F15" i="2"/>
  <c r="F17" i="2"/>
  <c r="F20" i="2"/>
  <c r="F23" i="2"/>
  <c r="F24" i="2"/>
  <c r="F26" i="2"/>
  <c r="F27" i="2"/>
  <c r="F29" i="2"/>
  <c r="F31" i="2"/>
  <c r="F32" i="2"/>
  <c r="F33" i="2"/>
  <c r="F34" i="2"/>
  <c r="F36" i="2"/>
  <c r="F38" i="2"/>
  <c r="E30" i="2"/>
  <c r="E28" i="2"/>
  <c r="E12" i="2"/>
  <c r="D30" i="2"/>
  <c r="D28" i="2"/>
  <c r="D12" i="2"/>
  <c r="D40" i="2" l="1"/>
  <c r="E40" i="2"/>
  <c r="E41" i="2" s="1"/>
  <c r="C23" i="1"/>
  <c r="E23" i="1" s="1"/>
  <c r="E24" i="1"/>
  <c r="F35" i="2"/>
  <c r="E6" i="1"/>
  <c r="C5" i="1"/>
  <c r="F28" i="2"/>
  <c r="F12" i="2"/>
  <c r="E25" i="1"/>
  <c r="F30" i="2"/>
  <c r="F4" i="2"/>
  <c r="F40" i="2" l="1"/>
  <c r="C4" i="1"/>
  <c r="E5" i="1"/>
  <c r="E4" i="1" l="1"/>
  <c r="C50" i="1"/>
  <c r="D41" i="2" l="1"/>
  <c r="E50" i="1"/>
</calcChain>
</file>

<file path=xl/sharedStrings.xml><?xml version="1.0" encoding="utf-8"?>
<sst xmlns="http://schemas.openxmlformats.org/spreadsheetml/2006/main" count="216" uniqueCount="159">
  <si>
    <t>Уточ.план на год</t>
  </si>
  <si>
    <t>1 00 00000 00 0000 000</t>
  </si>
  <si>
    <t>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</si>
  <si>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</si>
  <si>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</si>
  <si>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</si>
  <si>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</si>
  <si>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</si>
  <si>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</si>
  <si>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</si>
  <si>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1 05 02000 01 1000 110</t>
  </si>
  <si>
    <t>Единый налог на вмененный доход для отдельных видов деятельности</t>
  </si>
  <si>
    <t>1 05 03011 01 1000 110</t>
  </si>
  <si>
    <t>Единый сельскохозяйственный налог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</si>
  <si>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</si>
  <si>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</si>
  <si>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</si>
  <si>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</si>
  <si>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</si>
  <si>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1 12 00000 00 0000 000 </t>
  </si>
  <si>
    <t>Платежи за пользование природными ресурсами</t>
  </si>
  <si>
    <t xml:space="preserve">1 14 00000 00 0000 000 </t>
  </si>
  <si>
    <t>Доходы от продажи материальных и нематериальных запасов</t>
  </si>
  <si>
    <t>1 15 00000 00 0000 000</t>
  </si>
  <si>
    <t>Административные платежи и сборы</t>
  </si>
  <si>
    <t>1 16 00000 00 0000 000</t>
  </si>
  <si>
    <t>Штрафы, санкции  , возмещение ущерба</t>
  </si>
  <si>
    <t>2 02 00000 00 0000 151</t>
  </si>
  <si>
    <t>Дотации от других бюджетов бюджетной системы Российской Федерации</t>
  </si>
  <si>
    <t>Дотации на выравнивание бюджетной обеспеченности</t>
  </si>
  <si>
    <t xml:space="preserve">Субсидии бюджетам муниципальных образований </t>
  </si>
  <si>
    <t>Прочие субсидии</t>
  </si>
  <si>
    <t>Субвенции от других бюджетов бюджетной системы Российской Федерации</t>
  </si>
  <si>
    <t>Субвенции на осуществление первичного воинского учета</t>
  </si>
  <si>
    <t>Субвенции на ежемесячное денежное вознаграждение за классное руководство</t>
  </si>
  <si>
    <t>Субвенции на выполнение передаваемых полномочий</t>
  </si>
  <si>
    <t>Субвенции на содержание ребенка в семье опекуна и приемной семье, а также на оплату труда приемному родителю</t>
  </si>
  <si>
    <t>Субвенции на компенсацию части родительской платы за содержание ребенка в дошкольных учреждениях</t>
  </si>
  <si>
    <t>Прочие субвенции</t>
  </si>
  <si>
    <t>Иные межбюджетные трансферты</t>
  </si>
  <si>
    <t>Всего доходов</t>
  </si>
  <si>
    <t>Наименование</t>
  </si>
  <si>
    <t>РЗ</t>
  </si>
  <si>
    <t>ПР</t>
  </si>
  <si>
    <t>% испол. к год. назнач.</t>
  </si>
  <si>
    <t xml:space="preserve">Общегосударственные вопросы </t>
  </si>
  <si>
    <t>01</t>
  </si>
  <si>
    <t>Функционирование высшего должностного лица органов местного самоуправления</t>
  </si>
  <si>
    <t>02</t>
  </si>
  <si>
    <t>Функционирование законодательных (представительных) органов местного самоуправления</t>
  </si>
  <si>
    <t>03</t>
  </si>
  <si>
    <t>Функционирование местных администраций</t>
  </si>
  <si>
    <t>04</t>
  </si>
  <si>
    <t>Обеспечение деятельности финансовых, налоговых и таможенных органов и органов финансового контроля</t>
  </si>
  <si>
    <t>06</t>
  </si>
  <si>
    <t>Резервные фонды</t>
  </si>
  <si>
    <t>12</t>
  </si>
  <si>
    <t>Другие общегосударственные вопросы</t>
  </si>
  <si>
    <t>14</t>
  </si>
  <si>
    <t>Национальная экономика</t>
  </si>
  <si>
    <t>05</t>
  </si>
  <si>
    <t>Транспорт</t>
  </si>
  <si>
    <t>08</t>
  </si>
  <si>
    <t>Другие вопросы в национальной экономики</t>
  </si>
  <si>
    <t>Жилищно-коммунальное хозяйство</t>
  </si>
  <si>
    <t>Коммунальное хозяйство</t>
  </si>
  <si>
    <t>Образование</t>
  </si>
  <si>
    <t>07</t>
  </si>
  <si>
    <t xml:space="preserve"> 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</si>
  <si>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</si>
  <si>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</si>
  <si>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</si>
  <si>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</si>
  <si>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>Культура</t>
  </si>
  <si>
    <t xml:space="preserve"> Физическая культура  и спорт 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</si>
  <si>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</si>
  <si>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</si>
  <si>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</si>
  <si>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</si>
  <si>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</si>
  <si>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 xml:space="preserve">Другие вопросы в области социальной политики </t>
  </si>
  <si>
    <t>Межбюджетные трансферты</t>
  </si>
  <si>
    <t>11</t>
  </si>
  <si>
    <t>Дотации бюджетам поселений</t>
  </si>
  <si>
    <t>Всего расходов</t>
  </si>
  <si>
    <t>Дефицит бюджета</t>
  </si>
  <si>
    <t>Начальник финансового отдела                             Р.И.Бельчук</t>
  </si>
  <si>
    <t>13</t>
  </si>
  <si>
    <t>Национальная оборона</t>
  </si>
  <si>
    <t>Мобилизационная и войсковая подготовка</t>
  </si>
  <si>
    <t>Культура, кинематография</t>
  </si>
  <si>
    <t>00</t>
  </si>
  <si>
    <t>Массовый спорт</t>
  </si>
  <si>
    <t>Жилищное хозяйство</t>
  </si>
  <si>
    <t>Дорожное хозяйство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</si>
  <si>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</si>
  <si>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Безмозмездные поступления от других бюджетов бюджетной системы</t>
  </si>
  <si>
    <t>2 00 00000 00 0000 151</t>
  </si>
  <si>
    <t xml:space="preserve">Безмозмездные поступления </t>
  </si>
  <si>
    <t>Уточнен. план на год</t>
  </si>
  <si>
    <t>Дотации на поддержку мер по обеспечению сбалансированности бюджетов</t>
  </si>
  <si>
    <t>1 03 00000 00 0000 000</t>
  </si>
  <si>
    <t>Налоги на товары (работы, услуги), реалиализуемые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</si>
  <si>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</si>
  <si>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1 03 02000 01 0000 110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</si>
  <si>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</si>
  <si>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</si>
  <si>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1 05 04000 02 1000 110</t>
  </si>
  <si>
    <t>Налог, взимаемый в связи с применением патентной системы налогообложения</t>
  </si>
  <si>
    <t>2 02 10000 00 0000 151</t>
  </si>
  <si>
    <t>2 02 15001 00 0000 151</t>
  </si>
  <si>
    <t>2 02 20000 00 0000 151</t>
  </si>
  <si>
    <t>2 02 29999 00 0000 151</t>
  </si>
  <si>
    <t>2 02 30000 00 0000 151</t>
  </si>
  <si>
    <t>2 02 30021 00 0000 151</t>
  </si>
  <si>
    <t>2 02 30024 00 0000 151</t>
  </si>
  <si>
    <t>2 02 30027 00 0000 151</t>
  </si>
  <si>
    <t>2 02 30029 00 0000 151</t>
  </si>
  <si>
    <t>2 02 35082 00 0000 151</t>
  </si>
  <si>
    <t>2 02 35118 00 0000 151</t>
  </si>
  <si>
    <t>2 02 39999 00 0000 151</t>
  </si>
  <si>
    <t>2 02 40014 00 0000 151</t>
  </si>
  <si>
    <t>Дополнительное образование</t>
  </si>
  <si>
    <t xml:space="preserve">% испол.к год.  назнач. </t>
  </si>
  <si>
    <t>2 02 15002 00 0000 151</t>
  </si>
  <si>
    <t>2 02 40000 00 0000 151</t>
  </si>
  <si>
    <t>2 02 20216 00 0000 151</t>
  </si>
  <si>
    <t>Субсидии бюджетам на осуществление дорожной деятельности в отношении автомобильных дорог общего пользования</t>
  </si>
  <si>
    <t>Судебная система</t>
  </si>
  <si>
    <t>2 02 35120 00 0000 151</t>
  </si>
  <si>
    <t xml:space="preserve">Субвенции бюджетам муниципальных образований на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</si>
  <si>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</si>
  <si>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Благоустройство</t>
  </si>
  <si>
    <t>1 17 00000 00 0000 000</t>
  </si>
  <si>
    <t>Прочие неналоговые доходы</t>
  </si>
  <si>
    <t>Иные дотации</t>
  </si>
  <si>
    <t>2 02 25497 00 0000 151</t>
  </si>
  <si>
    <t>Субсидии бюджетам на реализацию мероприятий по обеспечению жильем молодых семей</t>
  </si>
  <si>
    <t>2 02 25299 00 0000 151</t>
  </si>
  <si>
    <t>2 02 45303 00 0000 151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</si>
  <si>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</si>
  <si>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</si>
  <si>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Исполнено на 1.04.2021г.</t>
  </si>
  <si>
    <t xml:space="preserve">Налог, взимаемый в связи с применением упрощенной системы налогообложения </t>
  </si>
  <si>
    <t>1 05 01000 01 1000 110</t>
  </si>
  <si>
    <t>Субвенции бюджетам на осуществление полномочий по обеспечению жильемотдельных категорий граждан, установленных Федеральным законом от 12 января 1995 года №5-ФЗ "О ветеранах"</t>
  </si>
  <si>
    <t xml:space="preserve"> </t>
  </si>
  <si>
    <t>2 02 35134 00 0000 151</t>
  </si>
  <si>
    <t>Исполнение бюджетных ассигнований на 1.04.2022 г. по расходам  районного бюджета</t>
  </si>
  <si>
    <t>Исполнено на 1.04.2022г.</t>
  </si>
  <si>
    <t>Исполне  но на 1.04.2021 г.</t>
  </si>
  <si>
    <t>Субсидии бюджетам на поддержку отрасли культуры</t>
  </si>
  <si>
    <t>2 02 25519 00 0000 151</t>
  </si>
  <si>
    <t>2 02 25576 00 0000 151</t>
  </si>
  <si>
    <t>Субсидии бюджетам  на обеспечение комплексного развития сельских территорий</t>
  </si>
  <si>
    <t>Субсидии бюджетам на создание новых меств образовательных организациях различных типов для реализации дополнительных общеразвивающих программ всех направлений</t>
  </si>
  <si>
    <t>2 02 25491 00 0000 151</t>
  </si>
  <si>
    <t>Исполнение районного бюджета по доходам на 1.04.2022года</t>
  </si>
  <si>
    <t>Исполнено на 1.04.2022г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</si>
</sst>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0" fillId="0" borderId="0" xfId="0" applyFont="1"/>
    <xf numFmtId="0" fontId="22" fillId="0" borderId="10" xfId="1" applyFont="1" applyBorder="1"/>
    <xf numFmtId="0" fontId="22" fillId="0" borderId="10" xfId="1" applyFont="1" applyBorder="1" applyAlignment="1">
      <alignment horizontal="center" vertical="center" wrapText="1"/>
    </xf>
    <xf numFmtId="0" fontId="22" fillId="0" borderId="10" xfId="1" applyFont="1" applyBorder="1" applyAlignment="1">
      <alignment vertical="center"/>
    </xf>
    <xf numFmtId="0" fontId="22" fillId="0" borderId="10" xfId="1" applyFont="1" applyBorder="1" applyAlignment="1">
      <alignment horizontal="center"/>
    </xf>
    <xf numFmtId="164" fontId="22" fillId="0" borderId="10" xfId="1" applyNumberFormat="1" applyFont="1" applyBorder="1"/>
    <xf numFmtId="0" fontId="22" fillId="0" borderId="10" xfId="1" applyFont="1" applyBorder="1" applyAlignment="1">
      <alignment horizontal="center" vertical="center"/>
    </xf>
    <xf numFmtId="0" fontId="21" fillId="0" borderId="10" xfId="1" applyFont="1" applyBorder="1" applyAlignment="1">
      <alignment vertical="center"/>
    </xf>
    <xf numFmtId="0" fontId="21" fillId="0" borderId="10" xfId="1" applyFont="1" applyBorder="1" applyAlignment="1">
      <alignment horizontal="center" vertical="center"/>
    </xf>
    <xf numFmtId="0" fontId="21" fillId="0" borderId="10" xfId="1" applyFont="1" applyBorder="1"/>
    <xf numFmtId="0" fontId="21" fillId="0" borderId="10" xfId="1" applyFont="1" applyBorder="1" applyAlignment="1">
      <alignment horizontal="center" vertical="center" wrapText="1"/>
    </xf>
    <xf numFmtId="0" fontId="20" fillId="0" borderId="10" xfId="1" applyFont="1" applyBorder="1" applyAlignment="1">
      <alignment vertical="center"/>
    </xf>
    <xf numFmtId="0" fontId="20" fillId="0" borderId="10" xfId="1" applyFont="1" applyBorder="1" applyAlignment="1">
      <alignment horizontal="center" vertical="center" wrapText="1"/>
    </xf>
    <xf numFmtId="0" fontId="20" fillId="0" borderId="10" xfId="1" applyFont="1" applyBorder="1"/>
    <xf numFmtId="0" fontId="23" fillId="0" borderId="0" xfId="0" applyFont="1"/>
    <xf numFmtId="0" fontId="22" fillId="0" borderId="10" xfId="43" applyFont="1" applyBorder="1" applyAlignment="1">
      <alignment horizontal="center" vertical="center" wrapText="1"/>
    </xf>
    <xf numFmtId="49" fontId="22" fillId="0" borderId="10" xfId="43" applyNumberFormat="1" applyFont="1" applyBorder="1" applyAlignment="1">
      <alignment horizontal="center" vertical="center" wrapText="1"/>
    </xf>
    <xf numFmtId="49" fontId="21" fillId="0" borderId="10" xfId="43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22" fillId="0" borderId="10" xfId="1" applyFont="1" applyBorder="1" applyAlignment="1">
      <alignment horizontal="center" vertical="distributed"/>
    </xf>
    <xf numFmtId="0" fontId="24" fillId="0" borderId="15" xfId="0" applyFont="1" applyBorder="1" applyAlignment="1">
      <alignment horizontal="center" vertical="top" wrapText="1"/>
    </xf>
    <xf numFmtId="0" fontId="21" fillId="0" borderId="10" xfId="43" applyFont="1" applyBorder="1" applyAlignment="1">
      <alignment horizontal="center" vertical="center" wrapText="1"/>
    </xf>
    <xf numFmtId="0" fontId="24" fillId="0" borderId="15" xfId="0" applyFont="1" applyBorder="1" applyAlignment="1">
      <alignment horizontal="right" wrapText="1"/>
    </xf>
    <xf numFmtId="0" fontId="24" fillId="0" borderId="16" xfId="0" applyFont="1" applyBorder="1" applyAlignment="1">
      <alignment horizontal="right" wrapText="1"/>
    </xf>
    <xf numFmtId="0" fontId="21" fillId="0" borderId="10" xfId="43" applyFont="1" applyBorder="1" applyAlignment="1">
      <alignment horizontal="center" wrapText="1"/>
    </xf>
    <xf numFmtId="0" fontId="21" fillId="0" borderId="10" xfId="43" applyFont="1" applyBorder="1" applyAlignment="1">
      <alignment horizontal="center" vertical="justify"/>
    </xf>
    <xf numFmtId="0" fontId="21" fillId="0" borderId="10" xfId="43" applyFont="1" applyBorder="1" applyAlignment="1">
      <alignment horizontal="justify" vertical="justify"/>
    </xf>
    <xf numFmtId="0" fontId="24" fillId="0" borderId="0" xfId="0" applyFont="1"/>
    <xf numFmtId="0" fontId="25" fillId="0" borderId="0" xfId="0" applyFont="1"/>
    <xf numFmtId="0" fontId="26" fillId="0" borderId="10" xfId="43" applyFont="1" applyBorder="1"/>
    <xf numFmtId="164" fontId="26" fillId="0" borderId="10" xfId="43" applyNumberFormat="1" applyFont="1" applyBorder="1" applyAlignment="1">
      <alignment horizontal="center" vertical="center"/>
    </xf>
    <xf numFmtId="0" fontId="27" fillId="0" borderId="10" xfId="43" applyFont="1" applyBorder="1" applyAlignment="1">
      <alignment vertical="center"/>
    </xf>
    <xf numFmtId="0" fontId="26" fillId="0" borderId="10" xfId="43" applyFont="1" applyBorder="1" applyAlignment="1">
      <alignment vertical="center"/>
    </xf>
    <xf numFmtId="0" fontId="27" fillId="0" borderId="10" xfId="43" applyFont="1" applyBorder="1"/>
    <xf numFmtId="0" fontId="24" fillId="0" borderId="14" xfId="0" applyFont="1" applyBorder="1" applyAlignment="1">
      <alignment horizontal="left" vertical="top" wrapText="1"/>
    </xf>
    <xf numFmtId="164" fontId="27" fillId="0" borderId="10" xfId="43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distributed"/>
    </xf>
    <xf numFmtId="0" fontId="21" fillId="0" borderId="10" xfId="1" applyFont="1" applyBorder="1" applyAlignment="1">
      <alignment horizontal="center" vertical="distributed"/>
    </xf>
    <xf numFmtId="0" fontId="24" fillId="0" borderId="13" xfId="0" applyFont="1" applyBorder="1" applyAlignment="1">
      <alignment horizontal="right" vertical="distributed" wrapText="1"/>
    </xf>
    <xf numFmtId="164" fontId="21" fillId="0" borderId="10" xfId="1" applyNumberFormat="1" applyFont="1" applyBorder="1" applyAlignment="1">
      <alignment horizontal="right" vertical="center"/>
    </xf>
    <xf numFmtId="0" fontId="21" fillId="0" borderId="12" xfId="1" applyFont="1" applyBorder="1" applyAlignment="1">
      <alignment horizontal="center" vertical="justify"/>
    </xf>
    <xf numFmtId="0" fontId="21" fillId="0" borderId="13" xfId="1" applyFont="1" applyBorder="1" applyAlignment="1">
      <alignment horizontal="center" vertical="justify"/>
    </xf>
    <xf numFmtId="0" fontId="28" fillId="0" borderId="11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21" fillId="0" borderId="12" xfId="1" applyFont="1" applyBorder="1" applyAlignment="1">
      <alignment horizontal="center"/>
    </xf>
    <xf numFmtId="0" fontId="21" fillId="0" borderId="13" xfId="1" applyFont="1" applyBorder="1" applyAlignment="1">
      <alignment horizontal="center"/>
    </xf>
    <xf numFmtId="0" fontId="21" fillId="0" borderId="10" xfId="1" applyFont="1" applyBorder="1" applyAlignment="1">
      <alignment horizontal="center" vertical="justify"/>
    </xf>
    <xf numFmtId="0" fontId="22" fillId="0" borderId="0" xfId="43" applyFont="1" applyAlignment="1">
      <alignment horizontal="center" vertical="justify"/>
    </xf>
    <xf numFmtId="0" fontId="21" fillId="0" borderId="0" xfId="43" applyFont="1" applyAlignment="1">
      <alignment horizontal="center"/>
    </xf>
  </cellXfs>
  <cellStyles count="85">
    <cellStyle name="20% - Акцент1 2" xfId="2" xr:uid="{00000000-0005-0000-0000-000000000000}"/>
    <cellStyle name="20% - Акцент1 3" xfId="44" xr:uid="{00000000-0005-0000-0000-000001000000}"/>
    <cellStyle name="20% - Акцент2 2" xfId="3" xr:uid="{00000000-0005-0000-0000-000002000000}"/>
    <cellStyle name="20% - Акцент2 3" xfId="45" xr:uid="{00000000-0005-0000-0000-000003000000}"/>
    <cellStyle name="20% - Акцент3 2" xfId="4" xr:uid="{00000000-0005-0000-0000-000004000000}"/>
    <cellStyle name="20% - Акцент3 3" xfId="46" xr:uid="{00000000-0005-0000-0000-000005000000}"/>
    <cellStyle name="20% - Акцент4 2" xfId="5" xr:uid="{00000000-0005-0000-0000-000006000000}"/>
    <cellStyle name="20% - Акцент4 3" xfId="47" xr:uid="{00000000-0005-0000-0000-000007000000}"/>
    <cellStyle name="20% - Акцент5 2" xfId="6" xr:uid="{00000000-0005-0000-0000-000008000000}"/>
    <cellStyle name="20% - Акцент5 3" xfId="48" xr:uid="{00000000-0005-0000-0000-000009000000}"/>
    <cellStyle name="20% - Акцент6 2" xfId="7" xr:uid="{00000000-0005-0000-0000-00000A000000}"/>
    <cellStyle name="20% - Акцент6 3" xfId="49" xr:uid="{00000000-0005-0000-0000-00000B000000}"/>
    <cellStyle name="40% - Акцент1 2" xfId="8" xr:uid="{00000000-0005-0000-0000-00000C000000}"/>
    <cellStyle name="40% - Акцент1 3" xfId="50" xr:uid="{00000000-0005-0000-0000-00000D000000}"/>
    <cellStyle name="40% - Акцент2 2" xfId="9" xr:uid="{00000000-0005-0000-0000-00000E000000}"/>
    <cellStyle name="40% - Акцент2 3" xfId="51" xr:uid="{00000000-0005-0000-0000-00000F000000}"/>
    <cellStyle name="40% - Акцент3 2" xfId="10" xr:uid="{00000000-0005-0000-0000-000010000000}"/>
    <cellStyle name="40% - Акцент3 3" xfId="52" xr:uid="{00000000-0005-0000-0000-000011000000}"/>
    <cellStyle name="40% - Акцент4 2" xfId="11" xr:uid="{00000000-0005-0000-0000-000012000000}"/>
    <cellStyle name="40% - Акцент4 3" xfId="53" xr:uid="{00000000-0005-0000-0000-000013000000}"/>
    <cellStyle name="40% - Акцент5 2" xfId="12" xr:uid="{00000000-0005-0000-0000-000014000000}"/>
    <cellStyle name="40% - Акцент5 3" xfId="54" xr:uid="{00000000-0005-0000-0000-000015000000}"/>
    <cellStyle name="40% - Акцент6 2" xfId="13" xr:uid="{00000000-0005-0000-0000-000016000000}"/>
    <cellStyle name="40% - Акцент6 3" xfId="55" xr:uid="{00000000-0005-0000-0000-000017000000}"/>
    <cellStyle name="60% - Акцент1 2" xfId="14" xr:uid="{00000000-0005-0000-0000-000018000000}"/>
    <cellStyle name="60% - Акцент1 3" xfId="56" xr:uid="{00000000-0005-0000-0000-000019000000}"/>
    <cellStyle name="60% - Акцент2 2" xfId="15" xr:uid="{00000000-0005-0000-0000-00001A000000}"/>
    <cellStyle name="60% - Акцент2 3" xfId="57" xr:uid="{00000000-0005-0000-0000-00001B000000}"/>
    <cellStyle name="60% - Акцент3 2" xfId="16" xr:uid="{00000000-0005-0000-0000-00001C000000}"/>
    <cellStyle name="60% - Акцент3 3" xfId="58" xr:uid="{00000000-0005-0000-0000-00001D000000}"/>
    <cellStyle name="60% - Акцент4 2" xfId="17" xr:uid="{00000000-0005-0000-0000-00001E000000}"/>
    <cellStyle name="60% - Акцент4 3" xfId="59" xr:uid="{00000000-0005-0000-0000-00001F000000}"/>
    <cellStyle name="60% - Акцент5 2" xfId="18" xr:uid="{00000000-0005-0000-0000-000020000000}"/>
    <cellStyle name="60% - Акцент5 3" xfId="60" xr:uid="{00000000-0005-0000-0000-000021000000}"/>
    <cellStyle name="60% - Акцент6 2" xfId="19" xr:uid="{00000000-0005-0000-0000-000022000000}"/>
    <cellStyle name="60% - Акцент6 3" xfId="61" xr:uid="{00000000-0005-0000-0000-000023000000}"/>
    <cellStyle name="Акцент1 2" xfId="20" xr:uid="{00000000-0005-0000-0000-000024000000}"/>
    <cellStyle name="Акцент1 3" xfId="62" xr:uid="{00000000-0005-0000-0000-000025000000}"/>
    <cellStyle name="Акцент2 2" xfId="21" xr:uid="{00000000-0005-0000-0000-000026000000}"/>
    <cellStyle name="Акцент2 3" xfId="63" xr:uid="{00000000-0005-0000-0000-000027000000}"/>
    <cellStyle name="Акцент3 2" xfId="22" xr:uid="{00000000-0005-0000-0000-000028000000}"/>
    <cellStyle name="Акцент3 3" xfId="64" xr:uid="{00000000-0005-0000-0000-000029000000}"/>
    <cellStyle name="Акцент4 2" xfId="23" xr:uid="{00000000-0005-0000-0000-00002A000000}"/>
    <cellStyle name="Акцент4 3" xfId="65" xr:uid="{00000000-0005-0000-0000-00002B000000}"/>
    <cellStyle name="Акцент5 2" xfId="24" xr:uid="{00000000-0005-0000-0000-00002C000000}"/>
    <cellStyle name="Акцент5 3" xfId="66" xr:uid="{00000000-0005-0000-0000-00002D000000}"/>
    <cellStyle name="Акцент6 2" xfId="25" xr:uid="{00000000-0005-0000-0000-00002E000000}"/>
    <cellStyle name="Акцент6 3" xfId="67" xr:uid="{00000000-0005-0000-0000-00002F000000}"/>
    <cellStyle name="Ввод  2" xfId="26" xr:uid="{00000000-0005-0000-0000-000030000000}"/>
    <cellStyle name="Ввод  3" xfId="68" xr:uid="{00000000-0005-0000-0000-000031000000}"/>
    <cellStyle name="Вывод 2" xfId="27" xr:uid="{00000000-0005-0000-0000-000032000000}"/>
    <cellStyle name="Вывод 3" xfId="69" xr:uid="{00000000-0005-0000-0000-000033000000}"/>
    <cellStyle name="Вычисление 2" xfId="28" xr:uid="{00000000-0005-0000-0000-000034000000}"/>
    <cellStyle name="Вычисление 3" xfId="70" xr:uid="{00000000-0005-0000-0000-000035000000}"/>
    <cellStyle name="Заголовок 1 2" xfId="29" xr:uid="{00000000-0005-0000-0000-000036000000}"/>
    <cellStyle name="Заголовок 1 3" xfId="71" xr:uid="{00000000-0005-0000-0000-000037000000}"/>
    <cellStyle name="Заголовок 2 2" xfId="30" xr:uid="{00000000-0005-0000-0000-000038000000}"/>
    <cellStyle name="Заголовок 2 3" xfId="72" xr:uid="{00000000-0005-0000-0000-000039000000}"/>
    <cellStyle name="Заголовок 3 2" xfId="31" xr:uid="{00000000-0005-0000-0000-00003A000000}"/>
    <cellStyle name="Заголовок 3 3" xfId="73" xr:uid="{00000000-0005-0000-0000-00003B000000}"/>
    <cellStyle name="Заголовок 4 2" xfId="32" xr:uid="{00000000-0005-0000-0000-00003C000000}"/>
    <cellStyle name="Заголовок 4 3" xfId="74" xr:uid="{00000000-0005-0000-0000-00003D000000}"/>
    <cellStyle name="Итог 2" xfId="33" xr:uid="{00000000-0005-0000-0000-00003E000000}"/>
    <cellStyle name="Итог 3" xfId="75" xr:uid="{00000000-0005-0000-0000-00003F000000}"/>
    <cellStyle name="Контрольная ячейка 2" xfId="34" xr:uid="{00000000-0005-0000-0000-000040000000}"/>
    <cellStyle name="Контрольная ячейка 3" xfId="76" xr:uid="{00000000-0005-0000-0000-000041000000}"/>
    <cellStyle name="Название 2" xfId="35" xr:uid="{00000000-0005-0000-0000-000042000000}"/>
    <cellStyle name="Название 3" xfId="77" xr:uid="{00000000-0005-0000-0000-000043000000}"/>
    <cellStyle name="Нейтральный 2" xfId="36" xr:uid="{00000000-0005-0000-0000-000044000000}"/>
    <cellStyle name="Нейтральный 3" xfId="78" xr:uid="{00000000-0005-0000-0000-000045000000}"/>
    <cellStyle name="Обычный" xfId="0" builtinId="0"/>
    <cellStyle name="Обычный 2" xfId="1" xr:uid="{00000000-0005-0000-0000-000047000000}"/>
    <cellStyle name="Обычный 3" xfId="43" xr:uid="{00000000-0005-0000-0000-000048000000}"/>
    <cellStyle name="Плохой 2" xfId="37" xr:uid="{00000000-0005-0000-0000-000049000000}"/>
    <cellStyle name="Плохой 3" xfId="79" xr:uid="{00000000-0005-0000-0000-00004A000000}"/>
    <cellStyle name="Пояснение 2" xfId="38" xr:uid="{00000000-0005-0000-0000-00004B000000}"/>
    <cellStyle name="Пояснение 3" xfId="80" xr:uid="{00000000-0005-0000-0000-00004C000000}"/>
    <cellStyle name="Примечание 2" xfId="39" xr:uid="{00000000-0005-0000-0000-00004D000000}"/>
    <cellStyle name="Примечание 3" xfId="81" xr:uid="{00000000-0005-0000-0000-00004E000000}"/>
    <cellStyle name="Связанная ячейка 2" xfId="40" xr:uid="{00000000-0005-0000-0000-00004F000000}"/>
    <cellStyle name="Связанная ячейка 3" xfId="82" xr:uid="{00000000-0005-0000-0000-000050000000}"/>
    <cellStyle name="Текст предупреждения 2" xfId="41" xr:uid="{00000000-0005-0000-0000-000051000000}"/>
    <cellStyle name="Текст предупреждения 3" xfId="83" xr:uid="{00000000-0005-0000-0000-000052000000}"/>
    <cellStyle name="Хороший 2" xfId="42" xr:uid="{00000000-0005-0000-0000-000053000000}"/>
    <cellStyle name="Хороший 3" xfId="84" xr:uid="{00000000-0005-0000-0000-00005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F50"/>
  <sheetViews>
    <sheetView tabSelected="1" topLeftCell="A43" workbookViewId="0">
      <selection activeCell="D4" sqref="D4"/>
    </sheetView>
  </sheetViews>
  <sheetFormatPr defaultRowHeight="15" x14ac:dyDescent="0.25"/>
  <cols>
    <col min="1" max="1" width="19.7109375" customWidth="1"/>
    <col min="2" max="2" width="33.7109375" customWidth="1"/>
    <col min="3" max="3" width="10.28515625" customWidth="1"/>
    <col min="4" max="4" width="8.42578125" customWidth="1"/>
    <col min="5" max="5" width="7.85546875" customWidth="1"/>
    <col min="6" max="6" width="10.140625" customWidth="1"/>
  </cols>
  <sheetData>
    <row r="1" spans="1:6" ht="15.75" x14ac:dyDescent="0.25">
      <c r="A1" s="44" t="s">
        <v>157</v>
      </c>
      <c r="B1" s="44"/>
      <c r="C1" s="44"/>
      <c r="D1" s="44"/>
      <c r="E1" s="45"/>
      <c r="F1" s="30"/>
    </row>
    <row r="2" spans="1:6" ht="15" customHeight="1" x14ac:dyDescent="0.25">
      <c r="A2" s="46"/>
      <c r="B2" s="46"/>
      <c r="C2" s="42" t="s">
        <v>0</v>
      </c>
      <c r="D2" s="42" t="s">
        <v>158</v>
      </c>
      <c r="E2" s="48" t="s">
        <v>123</v>
      </c>
      <c r="F2" s="42" t="s">
        <v>150</v>
      </c>
    </row>
    <row r="3" spans="1:6" ht="36" customHeight="1" x14ac:dyDescent="0.25">
      <c r="A3" s="47"/>
      <c r="B3" s="47"/>
      <c r="C3" s="43"/>
      <c r="D3" s="43"/>
      <c r="E3" s="48"/>
      <c r="F3" s="43"/>
    </row>
    <row r="4" spans="1:6" x14ac:dyDescent="0.25">
      <c r="A4" s="5" t="s">
        <v>1</v>
      </c>
      <c r="B4" s="6" t="s">
        <v>2</v>
      </c>
      <c r="C4" s="3">
        <f>C5+C16</f>
        <v>133158</v>
      </c>
      <c r="D4" s="3">
        <f>D5+D16</f>
        <v>25004.400000000001</v>
      </c>
      <c r="E4" s="7">
        <f t="shared" ref="E4:E50" si="0">D4/C4*100</f>
        <v>18.777993060875051</v>
      </c>
      <c r="F4" s="3">
        <f>F5+F16</f>
        <v>24409.5</v>
      </c>
    </row>
    <row r="5" spans="1:6" x14ac:dyDescent="0.25">
      <c r="A5" s="5"/>
      <c r="B5" s="6" t="s">
        <v>3</v>
      </c>
      <c r="C5" s="3">
        <f>C6+C10+C15+C8</f>
        <v>94349</v>
      </c>
      <c r="D5" s="3">
        <f>D6+D10+D15+D8</f>
        <v>21216.5</v>
      </c>
      <c r="E5" s="7">
        <f t="shared" si="0"/>
        <v>22.487254766876173</v>
      </c>
      <c r="F5" s="3">
        <f>F6+F10+F15+F8</f>
        <v>19513.7</v>
      </c>
    </row>
    <row r="6" spans="1:6" x14ac:dyDescent="0.25">
      <c r="A6" s="5" t="s">
        <v>4</v>
      </c>
      <c r="B6" s="8" t="s">
        <v>5</v>
      </c>
      <c r="C6" s="3">
        <f>C7</f>
        <v>73003</v>
      </c>
      <c r="D6" s="3">
        <f t="shared" ref="D6:F6" si="1">D7</f>
        <v>15372</v>
      </c>
      <c r="E6" s="7">
        <f t="shared" si="0"/>
        <v>21.056668904017641</v>
      </c>
      <c r="F6" s="3">
        <f t="shared" si="1"/>
        <v>13736.5</v>
      </c>
    </row>
    <row r="7" spans="1:6" x14ac:dyDescent="0.25">
      <c r="A7" s="9" t="s">
        <v>6</v>
      </c>
      <c r="B7" s="10" t="s">
        <v>7</v>
      </c>
      <c r="C7" s="11">
        <v>73003</v>
      </c>
      <c r="D7" s="11">
        <v>15372</v>
      </c>
      <c r="E7" s="7">
        <f t="shared" si="0"/>
        <v>21.056668904017641</v>
      </c>
      <c r="F7" s="11">
        <v>13736.5</v>
      </c>
    </row>
    <row r="8" spans="1:6" ht="39" thickBot="1" x14ac:dyDescent="0.3">
      <c r="A8" s="5" t="s">
        <v>101</v>
      </c>
      <c r="B8" s="21" t="s">
        <v>102</v>
      </c>
      <c r="C8" s="3">
        <f>C9</f>
        <v>5486</v>
      </c>
      <c r="D8" s="3">
        <f t="shared" ref="D8:F8" si="2">D9</f>
        <v>1414.7</v>
      </c>
      <c r="E8" s="7">
        <f t="shared" si="0"/>
        <v>25.787458986511119</v>
      </c>
      <c r="F8" s="3">
        <f t="shared" si="2"/>
        <v>1209.8</v>
      </c>
    </row>
    <row r="9" spans="1:6" ht="39" thickBot="1" x14ac:dyDescent="0.3">
      <c r="A9" s="36" t="s">
        <v>104</v>
      </c>
      <c r="B9" s="22" t="s">
        <v>103</v>
      </c>
      <c r="C9" s="24">
        <v>5486</v>
      </c>
      <c r="D9" s="11">
        <v>1414.7</v>
      </c>
      <c r="E9" s="7">
        <f t="shared" si="0"/>
        <v>25.787458986511119</v>
      </c>
      <c r="F9" s="11">
        <v>1209.8</v>
      </c>
    </row>
    <row r="10" spans="1:6" x14ac:dyDescent="0.25">
      <c r="A10" s="5" t="s">
        <v>8</v>
      </c>
      <c r="B10" s="8" t="s">
        <v>9</v>
      </c>
      <c r="C10" s="25">
        <f>C12+C13+C14+C11</f>
        <v>14960</v>
      </c>
      <c r="D10" s="25">
        <f>D12+D13+D14+D11</f>
        <v>4229.8</v>
      </c>
      <c r="E10" s="7">
        <f t="shared" si="0"/>
        <v>28.274064171122998</v>
      </c>
      <c r="F10" s="25">
        <f>F12+F13+F14+F11</f>
        <v>4352</v>
      </c>
    </row>
    <row r="11" spans="1:6" ht="38.25" x14ac:dyDescent="0.25">
      <c r="A11" s="9" t="s">
        <v>144</v>
      </c>
      <c r="B11" s="39" t="s">
        <v>143</v>
      </c>
      <c r="C11" s="40">
        <v>10000</v>
      </c>
      <c r="D11" s="40">
        <v>2588.8000000000002</v>
      </c>
      <c r="E11" s="41">
        <f>D11/C11*100</f>
        <v>25.887999999999998</v>
      </c>
      <c r="F11" s="40">
        <v>1112.0999999999999</v>
      </c>
    </row>
    <row r="12" spans="1:6" ht="32.25" customHeight="1" x14ac:dyDescent="0.25">
      <c r="A12" s="9" t="s">
        <v>10</v>
      </c>
      <c r="B12" s="12" t="s">
        <v>11</v>
      </c>
      <c r="C12" s="11"/>
      <c r="D12" s="11">
        <v>-4.4000000000000004</v>
      </c>
      <c r="E12" s="7"/>
      <c r="F12" s="11">
        <v>896.5</v>
      </c>
    </row>
    <row r="13" spans="1:6" ht="15" customHeight="1" x14ac:dyDescent="0.25">
      <c r="A13" s="9" t="s">
        <v>12</v>
      </c>
      <c r="B13" s="12" t="s">
        <v>13</v>
      </c>
      <c r="C13" s="11">
        <v>3600</v>
      </c>
      <c r="D13" s="11">
        <v>1102.3</v>
      </c>
      <c r="E13" s="7">
        <f t="shared" si="0"/>
        <v>30.619444444444444</v>
      </c>
      <c r="F13" s="11">
        <v>1746.9</v>
      </c>
    </row>
    <row r="14" spans="1:6" ht="38.25" customHeight="1" x14ac:dyDescent="0.25">
      <c r="A14" s="9" t="s">
        <v>107</v>
      </c>
      <c r="B14" s="12" t="s">
        <v>108</v>
      </c>
      <c r="C14" s="11">
        <v>1360</v>
      </c>
      <c r="D14" s="11">
        <v>543.1</v>
      </c>
      <c r="E14" s="7">
        <f t="shared" si="0"/>
        <v>39.933823529411768</v>
      </c>
      <c r="F14" s="11">
        <v>596.5</v>
      </c>
    </row>
    <row r="15" spans="1:6" ht="18" customHeight="1" x14ac:dyDescent="0.25">
      <c r="A15" s="5" t="s">
        <v>14</v>
      </c>
      <c r="B15" s="4" t="s">
        <v>15</v>
      </c>
      <c r="C15" s="3">
        <v>900</v>
      </c>
      <c r="D15" s="3">
        <v>200</v>
      </c>
      <c r="E15" s="7">
        <f t="shared" si="0"/>
        <v>22.222222222222221</v>
      </c>
      <c r="F15" s="3">
        <v>215.4</v>
      </c>
    </row>
    <row r="16" spans="1:6" ht="14.25" customHeight="1" x14ac:dyDescent="0.25">
      <c r="A16" s="5"/>
      <c r="B16" s="4" t="s">
        <v>16</v>
      </c>
      <c r="C16" s="3">
        <f>C17+C18+C19+C20+C21</f>
        <v>38809</v>
      </c>
      <c r="D16" s="3">
        <f>D17+D18+D19+D20+D21+D22</f>
        <v>3787.8999999999996</v>
      </c>
      <c r="E16" s="7">
        <f t="shared" si="0"/>
        <v>9.7603648638202465</v>
      </c>
      <c r="F16" s="3">
        <f>F17+F18+F19+F20+F21+F22</f>
        <v>4895.8</v>
      </c>
    </row>
    <row r="17" spans="1:6" ht="39.75" customHeight="1" x14ac:dyDescent="0.25">
      <c r="A17" s="5" t="s">
        <v>17</v>
      </c>
      <c r="B17" s="4" t="s">
        <v>18</v>
      </c>
      <c r="C17" s="3">
        <v>18000</v>
      </c>
      <c r="D17" s="3">
        <v>3744.4</v>
      </c>
      <c r="E17" s="7">
        <f t="shared" si="0"/>
        <v>20.802222222222223</v>
      </c>
      <c r="F17" s="3">
        <v>4740.3999999999996</v>
      </c>
    </row>
    <row r="18" spans="1:6" ht="33" customHeight="1" x14ac:dyDescent="0.25">
      <c r="A18" s="5" t="s">
        <v>19</v>
      </c>
      <c r="B18" s="4" t="s">
        <v>20</v>
      </c>
      <c r="C18" s="3">
        <v>8</v>
      </c>
      <c r="D18" s="3">
        <v>3.2</v>
      </c>
      <c r="E18" s="7">
        <f t="shared" si="0"/>
        <v>40</v>
      </c>
      <c r="F18" s="3">
        <v>2.7</v>
      </c>
    </row>
    <row r="19" spans="1:6" ht="27" customHeight="1" x14ac:dyDescent="0.25">
      <c r="A19" s="5" t="s">
        <v>21</v>
      </c>
      <c r="B19" s="4" t="s">
        <v>22</v>
      </c>
      <c r="C19" s="3">
        <v>20500</v>
      </c>
      <c r="D19" s="3">
        <v>2.2000000000000002</v>
      </c>
      <c r="E19" s="7">
        <f t="shared" si="0"/>
        <v>1.0731707317073172E-2</v>
      </c>
      <c r="F19" s="3">
        <v>117.6</v>
      </c>
    </row>
    <row r="20" spans="1:6" ht="17.25" customHeight="1" x14ac:dyDescent="0.25">
      <c r="A20" s="5" t="s">
        <v>23</v>
      </c>
      <c r="B20" s="4" t="s">
        <v>24</v>
      </c>
      <c r="C20" s="3">
        <v>1</v>
      </c>
      <c r="D20" s="3"/>
      <c r="E20" s="7">
        <f t="shared" si="0"/>
        <v>0</v>
      </c>
      <c r="F20" s="3"/>
    </row>
    <row r="21" spans="1:6" ht="20.25" customHeight="1" x14ac:dyDescent="0.25">
      <c r="A21" s="5" t="s">
        <v>25</v>
      </c>
      <c r="B21" s="4" t="s">
        <v>26</v>
      </c>
      <c r="C21" s="3">
        <v>300</v>
      </c>
      <c r="D21" s="3">
        <v>38.1</v>
      </c>
      <c r="E21" s="7">
        <f t="shared" si="0"/>
        <v>12.7</v>
      </c>
      <c r="F21" s="3">
        <v>31.3</v>
      </c>
    </row>
    <row r="22" spans="1:6" ht="20.25" customHeight="1" x14ac:dyDescent="0.25">
      <c r="A22" s="5" t="s">
        <v>133</v>
      </c>
      <c r="B22" s="4" t="s">
        <v>134</v>
      </c>
      <c r="C22" s="3"/>
      <c r="D22" s="3"/>
      <c r="E22" s="7"/>
      <c r="F22" s="3">
        <v>3.8</v>
      </c>
    </row>
    <row r="23" spans="1:6" ht="19.5" customHeight="1" x14ac:dyDescent="0.25">
      <c r="A23" s="13" t="s">
        <v>97</v>
      </c>
      <c r="B23" s="4" t="s">
        <v>98</v>
      </c>
      <c r="C23" s="3">
        <f>C24</f>
        <v>139426.30000000002</v>
      </c>
      <c r="D23" s="3">
        <f>D24+D49</f>
        <v>29231.200000000001</v>
      </c>
      <c r="E23" s="7">
        <f t="shared" si="0"/>
        <v>20.965341546035429</v>
      </c>
      <c r="F23" s="3">
        <f>F24+F49</f>
        <v>29542</v>
      </c>
    </row>
    <row r="24" spans="1:6" s="2" customFormat="1" ht="29.25" customHeight="1" x14ac:dyDescent="0.25">
      <c r="A24" s="5" t="s">
        <v>27</v>
      </c>
      <c r="B24" s="4" t="s">
        <v>96</v>
      </c>
      <c r="C24" s="3">
        <f>C25+C28+C36+C46</f>
        <v>139426.30000000002</v>
      </c>
      <c r="D24" s="3">
        <f>D25+D28+D36+D46</f>
        <v>29231.200000000001</v>
      </c>
      <c r="E24" s="7">
        <f t="shared" si="0"/>
        <v>20.965341546035429</v>
      </c>
      <c r="F24" s="3">
        <f>F25+F28+F36+F46</f>
        <v>29681.3</v>
      </c>
    </row>
    <row r="25" spans="1:6" ht="38.25" customHeight="1" x14ac:dyDescent="0.25">
      <c r="A25" s="13" t="s">
        <v>109</v>
      </c>
      <c r="B25" s="14" t="s">
        <v>28</v>
      </c>
      <c r="C25" s="15">
        <f>C26+C27</f>
        <v>3207.3</v>
      </c>
      <c r="D25" s="15">
        <f>D26+D27</f>
        <v>801.9</v>
      </c>
      <c r="E25" s="7">
        <f t="shared" si="0"/>
        <v>25.00233841548966</v>
      </c>
      <c r="F25" s="15">
        <f>F26+F27</f>
        <v>4017.3</v>
      </c>
    </row>
    <row r="26" spans="1:6" ht="28.5" customHeight="1" x14ac:dyDescent="0.25">
      <c r="A26" s="9" t="s">
        <v>110</v>
      </c>
      <c r="B26" s="12" t="s">
        <v>29</v>
      </c>
      <c r="C26" s="11">
        <v>1980</v>
      </c>
      <c r="D26" s="11">
        <v>495</v>
      </c>
      <c r="E26" s="7">
        <f t="shared" si="0"/>
        <v>25</v>
      </c>
      <c r="F26" s="11">
        <v>3521.4</v>
      </c>
    </row>
    <row r="27" spans="1:6" ht="44.25" customHeight="1" x14ac:dyDescent="0.25">
      <c r="A27" s="9" t="s">
        <v>124</v>
      </c>
      <c r="B27" s="12" t="s">
        <v>100</v>
      </c>
      <c r="C27" s="11">
        <v>1227.3</v>
      </c>
      <c r="D27" s="11">
        <v>306.89999999999998</v>
      </c>
      <c r="E27" s="7">
        <f t="shared" si="0"/>
        <v>25.006110975311657</v>
      </c>
      <c r="F27" s="11">
        <v>495.9</v>
      </c>
    </row>
    <row r="28" spans="1:6" ht="25.5" customHeight="1" x14ac:dyDescent="0.25">
      <c r="A28" s="13" t="s">
        <v>111</v>
      </c>
      <c r="B28" s="14" t="s">
        <v>30</v>
      </c>
      <c r="C28" s="15">
        <f>C29+C30+C31+C32+C35+C33+C34</f>
        <v>19598.000000000004</v>
      </c>
      <c r="D28" s="15">
        <f>D29+D30+D31+D32+D35+D33+D34</f>
        <v>1486.1</v>
      </c>
      <c r="E28" s="7">
        <f t="shared" si="0"/>
        <v>7.5829166241453194</v>
      </c>
      <c r="F28" s="15">
        <f t="shared" ref="F28" si="3">F29+F30+F31+F32+F35+F33+F34</f>
        <v>1635.6</v>
      </c>
    </row>
    <row r="29" spans="1:6" ht="54" customHeight="1" x14ac:dyDescent="0.25">
      <c r="A29" s="9" t="s">
        <v>126</v>
      </c>
      <c r="B29" s="12" t="s">
        <v>127</v>
      </c>
      <c r="C29" s="11">
        <v>7000</v>
      </c>
      <c r="D29" s="11"/>
      <c r="E29" s="7">
        <f t="shared" si="0"/>
        <v>0</v>
      </c>
      <c r="F29" s="11"/>
    </row>
    <row r="30" spans="1:6" ht="91.5" customHeight="1" x14ac:dyDescent="0.25">
      <c r="A30" s="9" t="s">
        <v>156</v>
      </c>
      <c r="B30" s="12" t="s">
        <v>155</v>
      </c>
      <c r="C30" s="11">
        <v>647.9</v>
      </c>
      <c r="D30" s="11"/>
      <c r="E30" s="7">
        <f t="shared" si="0"/>
        <v>0</v>
      </c>
      <c r="F30" s="11"/>
    </row>
    <row r="31" spans="1:6" ht="91.5" customHeight="1" x14ac:dyDescent="0.25">
      <c r="A31" s="9" t="s">
        <v>138</v>
      </c>
      <c r="B31" s="12" t="s">
        <v>140</v>
      </c>
      <c r="C31" s="11">
        <v>3363.5</v>
      </c>
      <c r="D31" s="11">
        <v>1052.2</v>
      </c>
      <c r="E31" s="7">
        <f t="shared" si="0"/>
        <v>31.282889846885688</v>
      </c>
      <c r="F31" s="11">
        <v>1140.7</v>
      </c>
    </row>
    <row r="32" spans="1:6" ht="46.5" customHeight="1" x14ac:dyDescent="0.25">
      <c r="A32" s="9" t="s">
        <v>136</v>
      </c>
      <c r="B32" s="12" t="s">
        <v>137</v>
      </c>
      <c r="C32" s="11">
        <v>163.6</v>
      </c>
      <c r="D32" s="11"/>
      <c r="E32" s="7">
        <f t="shared" si="0"/>
        <v>0</v>
      </c>
      <c r="F32" s="11"/>
    </row>
    <row r="33" spans="1:6" ht="46.5" customHeight="1" x14ac:dyDescent="0.25">
      <c r="A33" s="9" t="s">
        <v>152</v>
      </c>
      <c r="B33" s="12" t="s">
        <v>151</v>
      </c>
      <c r="C33" s="11">
        <v>5149.1000000000004</v>
      </c>
      <c r="D33" s="11"/>
      <c r="E33" s="7">
        <f t="shared" si="0"/>
        <v>0</v>
      </c>
      <c r="F33" s="11"/>
    </row>
    <row r="34" spans="1:6" ht="46.5" customHeight="1" x14ac:dyDescent="0.25">
      <c r="A34" s="9" t="s">
        <v>153</v>
      </c>
      <c r="B34" s="12" t="s">
        <v>154</v>
      </c>
      <c r="C34" s="11">
        <v>1044.7</v>
      </c>
      <c r="D34" s="11"/>
      <c r="E34" s="7">
        <f t="shared" si="0"/>
        <v>0</v>
      </c>
      <c r="F34" s="11"/>
    </row>
    <row r="35" spans="1:6" ht="14.25" customHeight="1" x14ac:dyDescent="0.25">
      <c r="A35" s="9" t="s">
        <v>112</v>
      </c>
      <c r="B35" s="12" t="s">
        <v>31</v>
      </c>
      <c r="C35" s="11">
        <v>2229.1999999999998</v>
      </c>
      <c r="D35" s="11">
        <v>433.9</v>
      </c>
      <c r="E35" s="7">
        <f t="shared" si="0"/>
        <v>19.4643818410192</v>
      </c>
      <c r="F35" s="11">
        <v>494.9</v>
      </c>
    </row>
    <row r="36" spans="1:6" ht="42" customHeight="1" x14ac:dyDescent="0.25">
      <c r="A36" s="13" t="s">
        <v>113</v>
      </c>
      <c r="B36" s="14" t="s">
        <v>32</v>
      </c>
      <c r="C36" s="15">
        <f>C37+C38+C39+C40+C41+C42+C45+C43+C44</f>
        <v>109194.1</v>
      </c>
      <c r="D36" s="15">
        <f t="shared" ref="D36:F36" si="4">D37+D38+D39+D40+D41+D42+D45+D43+D44</f>
        <v>25162</v>
      </c>
      <c r="E36" s="7">
        <f t="shared" si="0"/>
        <v>23.043369559344324</v>
      </c>
      <c r="F36" s="15">
        <f t="shared" si="4"/>
        <v>22356.2</v>
      </c>
    </row>
    <row r="37" spans="1:6" ht="24.75" customHeight="1" x14ac:dyDescent="0.25">
      <c r="A37" s="9" t="s">
        <v>114</v>
      </c>
      <c r="B37" s="12" t="s">
        <v>34</v>
      </c>
      <c r="C37" s="11">
        <v>1472.4</v>
      </c>
      <c r="D37" s="11">
        <v>366.3</v>
      </c>
      <c r="E37" s="7">
        <f t="shared" si="0"/>
        <v>24.877750611246942</v>
      </c>
      <c r="F37" s="11">
        <v>362</v>
      </c>
    </row>
    <row r="38" spans="1:6" ht="25.5" customHeight="1" x14ac:dyDescent="0.25">
      <c r="A38" s="9" t="s">
        <v>115</v>
      </c>
      <c r="B38" s="12" t="s">
        <v>35</v>
      </c>
      <c r="C38" s="11">
        <v>5263</v>
      </c>
      <c r="D38" s="11">
        <v>1322.5</v>
      </c>
      <c r="E38" s="7">
        <f t="shared" si="0"/>
        <v>25.128253847615429</v>
      </c>
      <c r="F38" s="11">
        <v>1038</v>
      </c>
    </row>
    <row r="39" spans="1:6" ht="36.75" customHeight="1" x14ac:dyDescent="0.25">
      <c r="A39" s="9" t="s">
        <v>116</v>
      </c>
      <c r="B39" s="12" t="s">
        <v>36</v>
      </c>
      <c r="C39" s="11">
        <v>3136.6</v>
      </c>
      <c r="D39" s="11">
        <v>459.6</v>
      </c>
      <c r="E39" s="7">
        <f t="shared" si="0"/>
        <v>14.652808773831538</v>
      </c>
      <c r="F39" s="11">
        <v>521</v>
      </c>
    </row>
    <row r="40" spans="1:6" ht="42" customHeight="1" thickBot="1" x14ac:dyDescent="0.3">
      <c r="A40" s="9" t="s">
        <v>117</v>
      </c>
      <c r="B40" s="12" t="s">
        <v>37</v>
      </c>
      <c r="C40" s="11">
        <v>687</v>
      </c>
      <c r="D40" s="11">
        <v>172.2</v>
      </c>
      <c r="E40" s="7">
        <f t="shared" si="0"/>
        <v>25.065502183406114</v>
      </c>
      <c r="F40" s="11">
        <v>167.6</v>
      </c>
    </row>
    <row r="41" spans="1:6" ht="67.5" customHeight="1" thickBot="1" x14ac:dyDescent="0.3">
      <c r="A41" s="9" t="s">
        <v>118</v>
      </c>
      <c r="B41" s="20" t="s">
        <v>130</v>
      </c>
      <c r="C41" s="11">
        <v>11178.8</v>
      </c>
      <c r="D41" s="11"/>
      <c r="E41" s="7">
        <f t="shared" si="0"/>
        <v>0</v>
      </c>
      <c r="F41" s="11"/>
    </row>
    <row r="42" spans="1:6" ht="24.75" customHeight="1" x14ac:dyDescent="0.25">
      <c r="A42" s="9" t="s">
        <v>119</v>
      </c>
      <c r="B42" s="12" t="s">
        <v>33</v>
      </c>
      <c r="C42" s="11">
        <v>1005.9</v>
      </c>
      <c r="D42" s="11">
        <v>251.5</v>
      </c>
      <c r="E42" s="7">
        <f t="shared" si="0"/>
        <v>25.002485336514564</v>
      </c>
      <c r="F42" s="11">
        <v>247.9</v>
      </c>
    </row>
    <row r="43" spans="1:6" ht="82.5" customHeight="1" x14ac:dyDescent="0.25">
      <c r="A43" s="9" t="s">
        <v>129</v>
      </c>
      <c r="B43" s="12" t="s">
        <v>131</v>
      </c>
      <c r="C43" s="11">
        <v>39.1</v>
      </c>
      <c r="D43" s="11">
        <v>14.9</v>
      </c>
      <c r="E43" s="7">
        <f t="shared" si="0"/>
        <v>38.107416879795394</v>
      </c>
      <c r="F43" s="11"/>
    </row>
    <row r="44" spans="1:6" ht="82.5" customHeight="1" x14ac:dyDescent="0.25">
      <c r="A44" s="9" t="s">
        <v>147</v>
      </c>
      <c r="B44" s="12" t="s">
        <v>145</v>
      </c>
      <c r="C44" s="11">
        <v>1520</v>
      </c>
      <c r="D44" s="11"/>
      <c r="E44" s="7">
        <f t="shared" si="0"/>
        <v>0</v>
      </c>
      <c r="F44" s="11"/>
    </row>
    <row r="45" spans="1:6" x14ac:dyDescent="0.25">
      <c r="A45" s="9" t="s">
        <v>120</v>
      </c>
      <c r="B45" s="12" t="s">
        <v>38</v>
      </c>
      <c r="C45" s="11">
        <v>84891.3</v>
      </c>
      <c r="D45" s="11">
        <v>22575</v>
      </c>
      <c r="E45" s="7">
        <f t="shared" si="0"/>
        <v>26.592831067494551</v>
      </c>
      <c r="F45" s="11">
        <v>20019.7</v>
      </c>
    </row>
    <row r="46" spans="1:6" ht="18.75" customHeight="1" x14ac:dyDescent="0.25">
      <c r="A46" s="13" t="s">
        <v>125</v>
      </c>
      <c r="B46" s="14" t="s">
        <v>39</v>
      </c>
      <c r="C46" s="15">
        <f>C47+C48</f>
        <v>7426.9</v>
      </c>
      <c r="D46" s="15">
        <f t="shared" ref="D46:F46" si="5">D47+D48</f>
        <v>1781.2</v>
      </c>
      <c r="E46" s="7">
        <f t="shared" si="0"/>
        <v>23.983088502605394</v>
      </c>
      <c r="F46" s="15">
        <f t="shared" si="5"/>
        <v>1672.2</v>
      </c>
    </row>
    <row r="47" spans="1:6" s="2" customFormat="1" ht="85.5" customHeight="1" x14ac:dyDescent="0.25">
      <c r="A47" s="9" t="s">
        <v>121</v>
      </c>
      <c r="B47" s="12" t="s">
        <v>95</v>
      </c>
      <c r="C47" s="11">
        <v>340.5</v>
      </c>
      <c r="D47" s="11"/>
      <c r="E47" s="7">
        <f t="shared" si="0"/>
        <v>0</v>
      </c>
      <c r="F47" s="11"/>
    </row>
    <row r="48" spans="1:6" s="2" customFormat="1" ht="78" customHeight="1" x14ac:dyDescent="0.25">
      <c r="A48" s="9" t="s">
        <v>139</v>
      </c>
      <c r="B48" s="12" t="s">
        <v>141</v>
      </c>
      <c r="C48" s="11">
        <v>7086.4</v>
      </c>
      <c r="D48" s="11">
        <v>1781.2</v>
      </c>
      <c r="E48" s="7">
        <f t="shared" si="0"/>
        <v>25.135470760894108</v>
      </c>
      <c r="F48" s="11">
        <v>1672.2</v>
      </c>
    </row>
    <row r="49" spans="1:6" s="2" customFormat="1" ht="55.5" customHeight="1" x14ac:dyDescent="0.25">
      <c r="A49" s="13" t="s">
        <v>105</v>
      </c>
      <c r="B49" s="14" t="s">
        <v>106</v>
      </c>
      <c r="C49" s="11"/>
      <c r="D49" s="11"/>
      <c r="E49" s="7"/>
      <c r="F49" s="11">
        <v>-139.30000000000001</v>
      </c>
    </row>
    <row r="50" spans="1:6" ht="16.5" customHeight="1" x14ac:dyDescent="0.25">
      <c r="A50" s="3"/>
      <c r="B50" s="4" t="s">
        <v>40</v>
      </c>
      <c r="C50" s="3">
        <f>C4+C23</f>
        <v>272584.30000000005</v>
      </c>
      <c r="D50" s="3">
        <f>D4+D23</f>
        <v>54235.600000000006</v>
      </c>
      <c r="E50" s="7">
        <f t="shared" si="0"/>
        <v>19.896817241491895</v>
      </c>
      <c r="F50" s="3">
        <f>F4+F23</f>
        <v>53951.5</v>
      </c>
    </row>
  </sheetData>
  <mergeCells count="7">
    <mergeCell ref="F2:F3"/>
    <mergeCell ref="A1:E1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I44"/>
  <sheetViews>
    <sheetView topLeftCell="A16" workbookViewId="0">
      <selection activeCell="F50" sqref="F50"/>
    </sheetView>
  </sheetViews>
  <sheetFormatPr defaultRowHeight="15" x14ac:dyDescent="0.25"/>
  <cols>
    <col min="1" max="1" width="35" customWidth="1"/>
    <col min="2" max="2" width="6.28515625" customWidth="1"/>
    <col min="3" max="3" width="5.42578125" customWidth="1"/>
    <col min="4" max="4" width="11.140625" customWidth="1"/>
    <col min="5" max="5" width="10.85546875" customWidth="1"/>
    <col min="7" max="7" width="11.5703125" customWidth="1"/>
  </cols>
  <sheetData>
    <row r="1" spans="1:9" x14ac:dyDescent="0.25">
      <c r="A1" s="49" t="s">
        <v>148</v>
      </c>
      <c r="B1" s="49"/>
      <c r="C1" s="49"/>
      <c r="D1" s="49"/>
      <c r="E1" s="49"/>
      <c r="F1" s="49"/>
      <c r="G1" s="16"/>
    </row>
    <row r="2" spans="1:9" x14ac:dyDescent="0.25">
      <c r="A2" s="49"/>
      <c r="B2" s="49"/>
      <c r="C2" s="49"/>
      <c r="D2" s="49"/>
      <c r="E2" s="49"/>
      <c r="F2" s="49"/>
      <c r="G2" s="16"/>
    </row>
    <row r="3" spans="1:9" ht="38.25" customHeight="1" x14ac:dyDescent="0.25">
      <c r="A3" s="26" t="s">
        <v>41</v>
      </c>
      <c r="B3" s="26" t="s">
        <v>42</v>
      </c>
      <c r="C3" s="26" t="s">
        <v>43</v>
      </c>
      <c r="D3" s="27" t="s">
        <v>99</v>
      </c>
      <c r="E3" s="27" t="s">
        <v>149</v>
      </c>
      <c r="F3" s="28" t="s">
        <v>44</v>
      </c>
      <c r="G3" s="38" t="s">
        <v>142</v>
      </c>
    </row>
    <row r="4" spans="1:9" ht="13.5" customHeight="1" x14ac:dyDescent="0.25">
      <c r="A4" s="17" t="s">
        <v>45</v>
      </c>
      <c r="B4" s="18" t="s">
        <v>46</v>
      </c>
      <c r="C4" s="18" t="s">
        <v>91</v>
      </c>
      <c r="D4" s="31">
        <f>D5+D6+D7+D9+D10+D11+D8</f>
        <v>40643.4</v>
      </c>
      <c r="E4" s="31">
        <f>E5+E6+E7+E9+E10+E11+E8</f>
        <v>6179.7999999999993</v>
      </c>
      <c r="F4" s="32">
        <f t="shared" ref="F4:F40" si="0">E4/D4*100</f>
        <v>15.204928721514438</v>
      </c>
      <c r="G4" s="31">
        <f>G5+G6+G7+G9+G10+G11+G8</f>
        <v>5368.2</v>
      </c>
    </row>
    <row r="5" spans="1:9" ht="41.25" customHeight="1" x14ac:dyDescent="0.25">
      <c r="A5" s="23" t="s">
        <v>47</v>
      </c>
      <c r="B5" s="19" t="s">
        <v>46</v>
      </c>
      <c r="C5" s="19" t="s">
        <v>48</v>
      </c>
      <c r="D5" s="33">
        <v>1782</v>
      </c>
      <c r="E5" s="33">
        <v>191.5</v>
      </c>
      <c r="F5" s="37">
        <f t="shared" si="0"/>
        <v>10.74635241301908</v>
      </c>
      <c r="G5" s="33">
        <v>203.6</v>
      </c>
    </row>
    <row r="6" spans="1:9" ht="37.5" customHeight="1" x14ac:dyDescent="0.25">
      <c r="A6" s="23" t="s">
        <v>49</v>
      </c>
      <c r="B6" s="19" t="s">
        <v>46</v>
      </c>
      <c r="C6" s="19" t="s">
        <v>50</v>
      </c>
      <c r="D6" s="33">
        <v>477</v>
      </c>
      <c r="E6" s="33">
        <v>131.30000000000001</v>
      </c>
      <c r="F6" s="37">
        <f t="shared" si="0"/>
        <v>27.526205450733755</v>
      </c>
      <c r="G6" s="33">
        <v>73</v>
      </c>
    </row>
    <row r="7" spans="1:9" ht="24.75" customHeight="1" x14ac:dyDescent="0.25">
      <c r="A7" s="23" t="s">
        <v>51</v>
      </c>
      <c r="B7" s="19" t="s">
        <v>46</v>
      </c>
      <c r="C7" s="19" t="s">
        <v>52</v>
      </c>
      <c r="D7" s="33">
        <v>19966</v>
      </c>
      <c r="E7" s="33">
        <v>2751.7</v>
      </c>
      <c r="F7" s="37">
        <f t="shared" si="0"/>
        <v>13.781929279775618</v>
      </c>
      <c r="G7" s="33">
        <v>2366.9</v>
      </c>
    </row>
    <row r="8" spans="1:9" ht="17.25" customHeight="1" x14ac:dyDescent="0.25">
      <c r="A8" s="23" t="s">
        <v>128</v>
      </c>
      <c r="B8" s="19" t="s">
        <v>46</v>
      </c>
      <c r="C8" s="19" t="s">
        <v>60</v>
      </c>
      <c r="D8" s="33">
        <v>39.1</v>
      </c>
      <c r="E8" s="33">
        <v>14.9</v>
      </c>
      <c r="F8" s="37">
        <f t="shared" si="0"/>
        <v>38.107416879795394</v>
      </c>
      <c r="G8" s="33"/>
    </row>
    <row r="9" spans="1:9" ht="39" customHeight="1" x14ac:dyDescent="0.25">
      <c r="A9" s="23" t="s">
        <v>53</v>
      </c>
      <c r="B9" s="19" t="s">
        <v>46</v>
      </c>
      <c r="C9" s="19" t="s">
        <v>54</v>
      </c>
      <c r="D9" s="33">
        <v>5286</v>
      </c>
      <c r="E9" s="33">
        <v>1010.8</v>
      </c>
      <c r="F9" s="37">
        <f t="shared" si="0"/>
        <v>19.122209610291335</v>
      </c>
      <c r="G9" s="33">
        <v>1043.4000000000001</v>
      </c>
    </row>
    <row r="10" spans="1:9" ht="15" customHeight="1" x14ac:dyDescent="0.25">
      <c r="A10" s="23" t="s">
        <v>55</v>
      </c>
      <c r="B10" s="19" t="s">
        <v>46</v>
      </c>
      <c r="C10" s="19" t="s">
        <v>82</v>
      </c>
      <c r="D10" s="33">
        <v>500</v>
      </c>
      <c r="E10" s="33"/>
      <c r="F10" s="37">
        <f t="shared" si="0"/>
        <v>0</v>
      </c>
      <c r="G10" s="33"/>
      <c r="I10" t="s">
        <v>146</v>
      </c>
    </row>
    <row r="11" spans="1:9" ht="13.5" customHeight="1" x14ac:dyDescent="0.25">
      <c r="A11" s="23" t="s">
        <v>57</v>
      </c>
      <c r="B11" s="19" t="s">
        <v>46</v>
      </c>
      <c r="C11" s="19" t="s">
        <v>87</v>
      </c>
      <c r="D11" s="33">
        <v>12593.3</v>
      </c>
      <c r="E11" s="33">
        <v>2079.6</v>
      </c>
      <c r="F11" s="37">
        <f t="shared" si="0"/>
        <v>16.513542915677384</v>
      </c>
      <c r="G11" s="33">
        <v>1681.3</v>
      </c>
    </row>
    <row r="12" spans="1:9" s="1" customFormat="1" ht="15.75" customHeight="1" x14ac:dyDescent="0.25">
      <c r="A12" s="17" t="s">
        <v>88</v>
      </c>
      <c r="B12" s="18" t="s">
        <v>48</v>
      </c>
      <c r="C12" s="18" t="s">
        <v>91</v>
      </c>
      <c r="D12" s="34">
        <f>D13</f>
        <v>1005.9</v>
      </c>
      <c r="E12" s="34">
        <f t="shared" ref="E12:G12" si="1">E13</f>
        <v>251.5</v>
      </c>
      <c r="F12" s="32">
        <f t="shared" si="0"/>
        <v>25.002485336514564</v>
      </c>
      <c r="G12" s="34">
        <f t="shared" si="1"/>
        <v>247.9</v>
      </c>
    </row>
    <row r="13" spans="1:9" ht="16.5" customHeight="1" x14ac:dyDescent="0.25">
      <c r="A13" s="23" t="s">
        <v>89</v>
      </c>
      <c r="B13" s="19" t="s">
        <v>48</v>
      </c>
      <c r="C13" s="19" t="s">
        <v>50</v>
      </c>
      <c r="D13" s="33">
        <v>1005.9</v>
      </c>
      <c r="E13" s="33">
        <v>251.5</v>
      </c>
      <c r="F13" s="37">
        <f t="shared" si="0"/>
        <v>25.002485336514564</v>
      </c>
      <c r="G13" s="33">
        <v>247.9</v>
      </c>
    </row>
    <row r="14" spans="1:9" ht="12.75" customHeight="1" x14ac:dyDescent="0.25">
      <c r="A14" s="17" t="s">
        <v>59</v>
      </c>
      <c r="B14" s="18" t="s">
        <v>52</v>
      </c>
      <c r="C14" s="18" t="s">
        <v>91</v>
      </c>
      <c r="D14" s="34">
        <f>D15+D17+D16</f>
        <v>20631.8</v>
      </c>
      <c r="E14" s="34">
        <f t="shared" ref="E14" si="2">E15+E17+E16</f>
        <v>3719.7000000000003</v>
      </c>
      <c r="F14" s="32">
        <f t="shared" si="0"/>
        <v>18.028964995783213</v>
      </c>
      <c r="G14" s="34">
        <f t="shared" ref="G14" si="3">G15+G17+G16</f>
        <v>1640.5</v>
      </c>
    </row>
    <row r="15" spans="1:9" ht="13.5" customHeight="1" x14ac:dyDescent="0.25">
      <c r="A15" s="19" t="s">
        <v>61</v>
      </c>
      <c r="B15" s="19" t="s">
        <v>52</v>
      </c>
      <c r="C15" s="19" t="s">
        <v>62</v>
      </c>
      <c r="D15" s="33">
        <v>2100</v>
      </c>
      <c r="E15" s="33">
        <v>481.3</v>
      </c>
      <c r="F15" s="37">
        <f t="shared" si="0"/>
        <v>22.919047619047621</v>
      </c>
      <c r="G15" s="33">
        <v>438.1</v>
      </c>
    </row>
    <row r="16" spans="1:9" ht="13.5" customHeight="1" x14ac:dyDescent="0.25">
      <c r="A16" s="19" t="s">
        <v>94</v>
      </c>
      <c r="B16" s="19" t="s">
        <v>52</v>
      </c>
      <c r="C16" s="19" t="s">
        <v>72</v>
      </c>
      <c r="D16" s="33">
        <v>18481.8</v>
      </c>
      <c r="E16" s="33">
        <v>3238.4</v>
      </c>
      <c r="F16" s="37">
        <f t="shared" si="0"/>
        <v>17.522102825482367</v>
      </c>
      <c r="G16" s="33">
        <v>1202.4000000000001</v>
      </c>
    </row>
    <row r="17" spans="1:7" ht="28.5" customHeight="1" x14ac:dyDescent="0.25">
      <c r="A17" s="19" t="s">
        <v>63</v>
      </c>
      <c r="B17" s="19" t="s">
        <v>52</v>
      </c>
      <c r="C17" s="19" t="s">
        <v>56</v>
      </c>
      <c r="D17" s="33">
        <v>50</v>
      </c>
      <c r="E17" s="33"/>
      <c r="F17" s="37">
        <f t="shared" si="0"/>
        <v>0</v>
      </c>
      <c r="G17" s="33"/>
    </row>
    <row r="18" spans="1:7" ht="15" customHeight="1" x14ac:dyDescent="0.25">
      <c r="A18" s="18" t="s">
        <v>64</v>
      </c>
      <c r="B18" s="18" t="s">
        <v>60</v>
      </c>
      <c r="C18" s="18" t="s">
        <v>91</v>
      </c>
      <c r="D18" s="34">
        <f>D19+D20+D21</f>
        <v>6822.4</v>
      </c>
      <c r="E18" s="34">
        <f>E19+E20+E21</f>
        <v>1968.5</v>
      </c>
      <c r="F18" s="32">
        <f t="shared" si="0"/>
        <v>28.853482645403378</v>
      </c>
      <c r="G18" s="34">
        <f>G19+G20+G21</f>
        <v>1324.3000000000002</v>
      </c>
    </row>
    <row r="19" spans="1:7" s="2" customFormat="1" ht="15" customHeight="1" x14ac:dyDescent="0.25">
      <c r="A19" s="19" t="s">
        <v>93</v>
      </c>
      <c r="B19" s="19" t="s">
        <v>60</v>
      </c>
      <c r="C19" s="19" t="s">
        <v>46</v>
      </c>
      <c r="D19" s="33">
        <v>100</v>
      </c>
      <c r="E19" s="33">
        <v>17</v>
      </c>
      <c r="F19" s="37">
        <f t="shared" si="0"/>
        <v>17</v>
      </c>
      <c r="G19" s="33">
        <v>13.9</v>
      </c>
    </row>
    <row r="20" spans="1:7" ht="13.5" customHeight="1" x14ac:dyDescent="0.25">
      <c r="A20" s="19" t="s">
        <v>65</v>
      </c>
      <c r="B20" s="19" t="s">
        <v>60</v>
      </c>
      <c r="C20" s="19" t="s">
        <v>48</v>
      </c>
      <c r="D20" s="33">
        <v>5000</v>
      </c>
      <c r="E20" s="33">
        <v>1751.5</v>
      </c>
      <c r="F20" s="37">
        <f t="shared" si="0"/>
        <v>35.03</v>
      </c>
      <c r="G20" s="33">
        <v>1219</v>
      </c>
    </row>
    <row r="21" spans="1:7" ht="13.5" customHeight="1" x14ac:dyDescent="0.25">
      <c r="A21" s="19" t="s">
        <v>132</v>
      </c>
      <c r="B21" s="19" t="s">
        <v>60</v>
      </c>
      <c r="C21" s="19" t="s">
        <v>50</v>
      </c>
      <c r="D21" s="33">
        <v>1722.4</v>
      </c>
      <c r="E21" s="33">
        <v>200</v>
      </c>
      <c r="F21" s="37">
        <f t="shared" si="0"/>
        <v>11.61170459823502</v>
      </c>
      <c r="G21" s="33">
        <v>91.4</v>
      </c>
    </row>
    <row r="22" spans="1:7" ht="14.25" customHeight="1" x14ac:dyDescent="0.25">
      <c r="A22" s="18" t="s">
        <v>66</v>
      </c>
      <c r="B22" s="18" t="s">
        <v>67</v>
      </c>
      <c r="C22" s="18" t="s">
        <v>91</v>
      </c>
      <c r="D22" s="34">
        <f>D23+D24+D26+D27+D25</f>
        <v>175989.7</v>
      </c>
      <c r="E22" s="34">
        <f>E23+E24+E26+E27+E25</f>
        <v>48120.4</v>
      </c>
      <c r="F22" s="32">
        <f t="shared" si="0"/>
        <v>27.342736535149498</v>
      </c>
      <c r="G22" s="34">
        <f>G23+G24+G26+G27+G25</f>
        <v>37559.799999999996</v>
      </c>
    </row>
    <row r="23" spans="1:7" ht="15" customHeight="1" x14ac:dyDescent="0.25">
      <c r="A23" s="19" t="s">
        <v>68</v>
      </c>
      <c r="B23" s="19" t="s">
        <v>67</v>
      </c>
      <c r="C23" s="19" t="s">
        <v>46</v>
      </c>
      <c r="D23" s="33">
        <v>22235.200000000001</v>
      </c>
      <c r="E23" s="35">
        <v>6733.7</v>
      </c>
      <c r="F23" s="37">
        <f t="shared" si="0"/>
        <v>30.283964164927678</v>
      </c>
      <c r="G23" s="35">
        <v>4205.6000000000004</v>
      </c>
    </row>
    <row r="24" spans="1:7" ht="14.25" customHeight="1" x14ac:dyDescent="0.25">
      <c r="A24" s="19" t="s">
        <v>69</v>
      </c>
      <c r="B24" s="19" t="s">
        <v>67</v>
      </c>
      <c r="C24" s="19" t="s">
        <v>48</v>
      </c>
      <c r="D24" s="33">
        <v>135304.5</v>
      </c>
      <c r="E24" s="35">
        <v>37413.800000000003</v>
      </c>
      <c r="F24" s="37">
        <f t="shared" si="0"/>
        <v>27.651556304483591</v>
      </c>
      <c r="G24" s="35">
        <v>30079.599999999999</v>
      </c>
    </row>
    <row r="25" spans="1:7" ht="12" customHeight="1" x14ac:dyDescent="0.25">
      <c r="A25" s="19" t="s">
        <v>122</v>
      </c>
      <c r="B25" s="19" t="s">
        <v>67</v>
      </c>
      <c r="C25" s="19" t="s">
        <v>50</v>
      </c>
      <c r="D25" s="33">
        <v>12378.9</v>
      </c>
      <c r="E25" s="35">
        <v>3087.9</v>
      </c>
      <c r="F25" s="37">
        <f t="shared" si="0"/>
        <v>24.944865860456101</v>
      </c>
      <c r="G25" s="35">
        <v>2188.9</v>
      </c>
    </row>
    <row r="26" spans="1:7" ht="24" customHeight="1" x14ac:dyDescent="0.25">
      <c r="A26" s="19" t="s">
        <v>70</v>
      </c>
      <c r="B26" s="19" t="s">
        <v>67</v>
      </c>
      <c r="C26" s="19" t="s">
        <v>67</v>
      </c>
      <c r="D26" s="33">
        <v>554.1</v>
      </c>
      <c r="E26" s="35"/>
      <c r="F26" s="37">
        <f t="shared" si="0"/>
        <v>0</v>
      </c>
      <c r="G26" s="35"/>
    </row>
    <row r="27" spans="1:7" ht="15" customHeight="1" x14ac:dyDescent="0.25">
      <c r="A27" s="19" t="s">
        <v>71</v>
      </c>
      <c r="B27" s="19" t="s">
        <v>67</v>
      </c>
      <c r="C27" s="19" t="s">
        <v>72</v>
      </c>
      <c r="D27" s="33">
        <v>5517</v>
      </c>
      <c r="E27" s="33">
        <v>885</v>
      </c>
      <c r="F27" s="37">
        <f t="shared" si="0"/>
        <v>16.041326808047852</v>
      </c>
      <c r="G27" s="33">
        <v>1085.7</v>
      </c>
    </row>
    <row r="28" spans="1:7" ht="15" customHeight="1" x14ac:dyDescent="0.25">
      <c r="A28" s="18" t="s">
        <v>90</v>
      </c>
      <c r="B28" s="18" t="s">
        <v>62</v>
      </c>
      <c r="C28" s="18" t="s">
        <v>91</v>
      </c>
      <c r="D28" s="34">
        <f>D29</f>
        <v>17300.099999999999</v>
      </c>
      <c r="E28" s="34">
        <f t="shared" ref="E28:G28" si="4">E29</f>
        <v>3689.1</v>
      </c>
      <c r="F28" s="32">
        <f t="shared" si="0"/>
        <v>21.324154195640489</v>
      </c>
      <c r="G28" s="34">
        <f t="shared" si="4"/>
        <v>2202.3000000000002</v>
      </c>
    </row>
    <row r="29" spans="1:7" x14ac:dyDescent="0.25">
      <c r="A29" s="19" t="s">
        <v>73</v>
      </c>
      <c r="B29" s="19" t="s">
        <v>62</v>
      </c>
      <c r="C29" s="19" t="s">
        <v>46</v>
      </c>
      <c r="D29" s="33">
        <v>17300.099999999999</v>
      </c>
      <c r="E29" s="35">
        <v>3689.1</v>
      </c>
      <c r="F29" s="37">
        <f t="shared" si="0"/>
        <v>21.324154195640489</v>
      </c>
      <c r="G29" s="35">
        <v>2202.3000000000002</v>
      </c>
    </row>
    <row r="30" spans="1:7" ht="15" customHeight="1" x14ac:dyDescent="0.25">
      <c r="A30" s="18" t="s">
        <v>75</v>
      </c>
      <c r="B30" s="18" t="s">
        <v>76</v>
      </c>
      <c r="C30" s="18" t="s">
        <v>91</v>
      </c>
      <c r="D30" s="34">
        <f>D31+D32+D33+D34</f>
        <v>18625</v>
      </c>
      <c r="E30" s="34">
        <f t="shared" ref="E30" si="5">E31+E32+E33+E34</f>
        <v>837.69999999999993</v>
      </c>
      <c r="F30" s="32">
        <f t="shared" si="0"/>
        <v>4.4977181208053691</v>
      </c>
      <c r="G30" s="34">
        <f t="shared" ref="G30" si="6">G31+G32+G33+G34</f>
        <v>886.4</v>
      </c>
    </row>
    <row r="31" spans="1:7" ht="12.75" customHeight="1" x14ac:dyDescent="0.25">
      <c r="A31" s="19" t="s">
        <v>77</v>
      </c>
      <c r="B31" s="19" t="s">
        <v>76</v>
      </c>
      <c r="C31" s="19" t="s">
        <v>46</v>
      </c>
      <c r="D31" s="33">
        <v>720</v>
      </c>
      <c r="E31" s="33">
        <v>163.80000000000001</v>
      </c>
      <c r="F31" s="37">
        <f t="shared" si="0"/>
        <v>22.75</v>
      </c>
      <c r="G31" s="33">
        <v>100.8</v>
      </c>
    </row>
    <row r="32" spans="1:7" ht="15.75" customHeight="1" x14ac:dyDescent="0.25">
      <c r="A32" s="19" t="s">
        <v>78</v>
      </c>
      <c r="B32" s="19" t="s">
        <v>76</v>
      </c>
      <c r="C32" s="19" t="s">
        <v>50</v>
      </c>
      <c r="D32" s="33">
        <v>1620</v>
      </c>
      <c r="E32" s="33">
        <v>8</v>
      </c>
      <c r="F32" s="37">
        <f t="shared" si="0"/>
        <v>0.49382716049382713</v>
      </c>
      <c r="G32" s="33">
        <v>33</v>
      </c>
    </row>
    <row r="33" spans="1:7" ht="12.75" customHeight="1" x14ac:dyDescent="0.25">
      <c r="A33" s="19" t="s">
        <v>79</v>
      </c>
      <c r="B33" s="19" t="s">
        <v>76</v>
      </c>
      <c r="C33" s="19" t="s">
        <v>52</v>
      </c>
      <c r="D33" s="33">
        <v>15474.3</v>
      </c>
      <c r="E33" s="35">
        <v>537.29999999999995</v>
      </c>
      <c r="F33" s="37">
        <f t="shared" si="0"/>
        <v>3.472208759039181</v>
      </c>
      <c r="G33" s="35">
        <v>638.70000000000005</v>
      </c>
    </row>
    <row r="34" spans="1:7" ht="30" customHeight="1" x14ac:dyDescent="0.25">
      <c r="A34" s="19" t="s">
        <v>80</v>
      </c>
      <c r="B34" s="19" t="s">
        <v>76</v>
      </c>
      <c r="C34" s="19" t="s">
        <v>54</v>
      </c>
      <c r="D34" s="33">
        <v>810.7</v>
      </c>
      <c r="E34" s="33">
        <v>128.6</v>
      </c>
      <c r="F34" s="37">
        <f t="shared" si="0"/>
        <v>15.862834587393609</v>
      </c>
      <c r="G34" s="33">
        <v>113.9</v>
      </c>
    </row>
    <row r="35" spans="1:7" s="1" customFormat="1" ht="15.75" customHeight="1" x14ac:dyDescent="0.25">
      <c r="A35" s="18" t="s">
        <v>74</v>
      </c>
      <c r="B35" s="18" t="s">
        <v>82</v>
      </c>
      <c r="C35" s="18" t="s">
        <v>91</v>
      </c>
      <c r="D35" s="34">
        <f>D36</f>
        <v>812</v>
      </c>
      <c r="E35" s="34">
        <f t="shared" ref="E35:G35" si="7">E36</f>
        <v>230.5</v>
      </c>
      <c r="F35" s="32">
        <f t="shared" si="0"/>
        <v>28.386699507389164</v>
      </c>
      <c r="G35" s="34">
        <f t="shared" si="7"/>
        <v>92.9</v>
      </c>
    </row>
    <row r="36" spans="1:7" ht="12" customHeight="1" x14ac:dyDescent="0.25">
      <c r="A36" s="19" t="s">
        <v>92</v>
      </c>
      <c r="B36" s="19" t="s">
        <v>82</v>
      </c>
      <c r="C36" s="19" t="s">
        <v>48</v>
      </c>
      <c r="D36" s="33">
        <v>812</v>
      </c>
      <c r="E36" s="33">
        <v>230.5</v>
      </c>
      <c r="F36" s="37">
        <f t="shared" si="0"/>
        <v>28.386699507389164</v>
      </c>
      <c r="G36" s="33">
        <v>92.9</v>
      </c>
    </row>
    <row r="37" spans="1:7" ht="15.75" customHeight="1" x14ac:dyDescent="0.25">
      <c r="A37" s="18" t="s">
        <v>81</v>
      </c>
      <c r="B37" s="18" t="s">
        <v>58</v>
      </c>
      <c r="C37" s="18" t="s">
        <v>91</v>
      </c>
      <c r="D37" s="34">
        <f>D38+D39</f>
        <v>5648</v>
      </c>
      <c r="E37" s="34">
        <f t="shared" ref="E37" si="8">E38+E39</f>
        <v>1489.6</v>
      </c>
      <c r="F37" s="32">
        <f t="shared" si="0"/>
        <v>26.373937677053821</v>
      </c>
      <c r="G37" s="34">
        <f t="shared" ref="G37" si="9">G38+G39</f>
        <v>982.8</v>
      </c>
    </row>
    <row r="38" spans="1:7" ht="16.5" customHeight="1" x14ac:dyDescent="0.25">
      <c r="A38" s="19" t="s">
        <v>83</v>
      </c>
      <c r="B38" s="19" t="s">
        <v>58</v>
      </c>
      <c r="C38" s="19" t="s">
        <v>46</v>
      </c>
      <c r="D38" s="33">
        <v>3510</v>
      </c>
      <c r="E38" s="33">
        <v>877.5</v>
      </c>
      <c r="F38" s="37">
        <f t="shared" si="0"/>
        <v>25</v>
      </c>
      <c r="G38" s="33">
        <v>699.3</v>
      </c>
    </row>
    <row r="39" spans="1:7" ht="16.5" customHeight="1" x14ac:dyDescent="0.25">
      <c r="A39" s="19" t="s">
        <v>135</v>
      </c>
      <c r="B39" s="19" t="s">
        <v>58</v>
      </c>
      <c r="C39" s="19" t="s">
        <v>48</v>
      </c>
      <c r="D39" s="33">
        <v>2138</v>
      </c>
      <c r="E39" s="33">
        <v>612.1</v>
      </c>
      <c r="F39" s="37">
        <f t="shared" si="0"/>
        <v>28.629560336763333</v>
      </c>
      <c r="G39" s="33">
        <v>283.5</v>
      </c>
    </row>
    <row r="40" spans="1:7" ht="14.25" customHeight="1" x14ac:dyDescent="0.25">
      <c r="A40" s="17" t="s">
        <v>84</v>
      </c>
      <c r="B40" s="18"/>
      <c r="C40" s="18"/>
      <c r="D40" s="34">
        <f>D4+D12+D14+D18+D22+D28+D30+D35+D37</f>
        <v>287478.3</v>
      </c>
      <c r="E40" s="34">
        <f>E4+E12+E14+E18+E22+E28+E30+E35+E37</f>
        <v>66486.8</v>
      </c>
      <c r="F40" s="37">
        <f t="shared" si="0"/>
        <v>23.127589108464885</v>
      </c>
      <c r="G40" s="34">
        <f>G4+G12+G14+G18+G22+G28+G30+G35+G37</f>
        <v>50305.100000000006</v>
      </c>
    </row>
    <row r="41" spans="1:7" ht="12.75" customHeight="1" x14ac:dyDescent="0.25">
      <c r="A41" s="17" t="s">
        <v>85</v>
      </c>
      <c r="B41" s="17"/>
      <c r="C41" s="17"/>
      <c r="D41" s="34">
        <f>'доходы рб 1 кв.'!C50-'расх. рб 1 кв...'!D40</f>
        <v>-14893.999999999942</v>
      </c>
      <c r="E41" s="34">
        <f>'доходы рб 1 кв.'!D50-'расх. рб 1 кв...'!E40</f>
        <v>-12251.199999999997</v>
      </c>
      <c r="F41" s="31"/>
      <c r="G41" s="34">
        <f>'доходы рб 1 кв.'!F50-'расх. рб 1 кв...'!G40</f>
        <v>3646.3999999999942</v>
      </c>
    </row>
    <row r="42" spans="1:7" x14ac:dyDescent="0.25">
      <c r="A42" s="50" t="s">
        <v>86</v>
      </c>
      <c r="B42" s="50"/>
      <c r="C42" s="50"/>
      <c r="D42" s="50"/>
      <c r="E42" s="50"/>
      <c r="F42" s="50"/>
      <c r="G42" s="29"/>
    </row>
    <row r="43" spans="1:7" x14ac:dyDescent="0.25">
      <c r="A43" s="50"/>
      <c r="B43" s="50"/>
      <c r="C43" s="50"/>
      <c r="D43" s="50"/>
      <c r="E43" s="50"/>
      <c r="F43" s="50"/>
      <c r="G43" s="29"/>
    </row>
    <row r="44" spans="1:7" x14ac:dyDescent="0.25">
      <c r="A44" s="30"/>
      <c r="B44" s="30"/>
      <c r="C44" s="30"/>
      <c r="D44" s="30"/>
      <c r="E44" s="30"/>
      <c r="F44" s="30"/>
      <c r="G44" s="30"/>
    </row>
  </sheetData>
  <mergeCells count="3">
    <mergeCell ref="A1:F2"/>
    <mergeCell ref="A43:F43"/>
    <mergeCell ref="A42:F42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 рб 1 кв.</vt:lpstr>
      <vt:lpstr>расх. рб 1 кв...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Buh4</cp:lastModifiedBy>
  <cp:lastPrinted>2022-03-18T11:01:25Z</cp:lastPrinted>
  <dcterms:created xsi:type="dcterms:W3CDTF">2011-04-06T12:51:21Z</dcterms:created>
  <dcterms:modified xsi:type="dcterms:W3CDTF">2022-04-11T07:29:07Z</dcterms:modified>
</cp:coreProperties>
</file>