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20" yWindow="-120" windowWidth="19440" windowHeight="15000"/>
  </bookViews>
  <sheets>
    <sheet name="доходы рб 1 кв." sheetId="1" r:id="rId1"/>
    <sheet name="расх. рб 1 кв...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  <c r="F47" i="1"/>
  <c r="F28" i="1"/>
  <c r="D28" i="1" l="1"/>
  <c r="C28" i="1"/>
  <c r="E32" i="1"/>
  <c r="E33" i="1"/>
  <c r="C47" i="1" l="1"/>
  <c r="F16" i="2"/>
  <c r="D47" i="1"/>
  <c r="D37" i="1"/>
  <c r="F37" i="1"/>
  <c r="C37" i="1"/>
  <c r="E35" i="1"/>
  <c r="E34" i="1"/>
  <c r="E11" i="1"/>
  <c r="G37" i="2"/>
  <c r="G35" i="2"/>
  <c r="G30" i="2"/>
  <c r="G28" i="2"/>
  <c r="G22" i="2"/>
  <c r="G18" i="2"/>
  <c r="G14" i="2"/>
  <c r="G12" i="2"/>
  <c r="G4" i="2"/>
  <c r="F25" i="1"/>
  <c r="F16" i="1"/>
  <c r="F10" i="1"/>
  <c r="F8" i="1"/>
  <c r="F6" i="1"/>
  <c r="E37" i="2"/>
  <c r="D37" i="2"/>
  <c r="E14" i="2"/>
  <c r="D14" i="2"/>
  <c r="E45" i="1"/>
  <c r="D10" i="1"/>
  <c r="F25" i="2"/>
  <c r="F8" i="2"/>
  <c r="E29" i="1"/>
  <c r="E31" i="1"/>
  <c r="E49" i="1"/>
  <c r="G40" i="2" l="1"/>
  <c r="E47" i="1"/>
  <c r="E37" i="1"/>
  <c r="F37" i="2"/>
  <c r="F24" i="1"/>
  <c r="F23" i="1" s="1"/>
  <c r="F5" i="1"/>
  <c r="F4" i="1" s="1"/>
  <c r="F14" i="2"/>
  <c r="C10" i="1"/>
  <c r="F52" i="1" l="1"/>
  <c r="G41" i="2" s="1"/>
  <c r="F39" i="2"/>
  <c r="E18" i="2"/>
  <c r="D18" i="2"/>
  <c r="F21" i="2"/>
  <c r="D16" i="1"/>
  <c r="D25" i="1"/>
  <c r="C8" i="1"/>
  <c r="E4" i="2" l="1"/>
  <c r="D4" i="2"/>
  <c r="E44" i="1"/>
  <c r="E10" i="1"/>
  <c r="E14" i="1"/>
  <c r="D8" i="1"/>
  <c r="E8" i="1" s="1"/>
  <c r="D35" i="2" l="1"/>
  <c r="E35" i="2"/>
  <c r="D22" i="2"/>
  <c r="E43" i="1"/>
  <c r="E27" i="1"/>
  <c r="C25" i="1"/>
  <c r="C24" i="1" s="1"/>
  <c r="C23" i="1" s="1"/>
  <c r="F22" i="2" l="1"/>
  <c r="E15" i="1"/>
  <c r="F19" i="2" l="1"/>
  <c r="E41" i="1"/>
  <c r="E40" i="1"/>
  <c r="C16" i="1"/>
  <c r="E16" i="1" l="1"/>
  <c r="F18" i="2"/>
  <c r="E9" i="1" l="1"/>
  <c r="E42" i="1" l="1"/>
  <c r="D6" i="1" l="1"/>
  <c r="D5" i="1" s="1"/>
  <c r="D4" i="1" l="1"/>
  <c r="D24" i="1"/>
  <c r="D23" i="1" l="1"/>
  <c r="D52" i="1" s="1"/>
  <c r="E48" i="1"/>
  <c r="E13" i="1"/>
  <c r="E7" i="1"/>
  <c r="E17" i="1"/>
  <c r="E18" i="1"/>
  <c r="E19" i="1"/>
  <c r="E20" i="1"/>
  <c r="E21" i="1"/>
  <c r="E26" i="1"/>
  <c r="E36" i="1"/>
  <c r="E28" i="1" s="1"/>
  <c r="E38" i="1"/>
  <c r="E39" i="1"/>
  <c r="E46" i="1"/>
  <c r="C6" i="1" l="1"/>
  <c r="F5" i="2"/>
  <c r="F6" i="2"/>
  <c r="F7" i="2"/>
  <c r="F9" i="2"/>
  <c r="F10" i="2"/>
  <c r="F11" i="2"/>
  <c r="F13" i="2"/>
  <c r="F15" i="2"/>
  <c r="F17" i="2"/>
  <c r="F20" i="2"/>
  <c r="F23" i="2"/>
  <c r="F24" i="2"/>
  <c r="F26" i="2"/>
  <c r="F27" i="2"/>
  <c r="F29" i="2"/>
  <c r="F31" i="2"/>
  <c r="F32" i="2"/>
  <c r="F33" i="2"/>
  <c r="F34" i="2"/>
  <c r="F36" i="2"/>
  <c r="F38" i="2"/>
  <c r="E30" i="2"/>
  <c r="E40" i="2" s="1"/>
  <c r="E28" i="2"/>
  <c r="E12" i="2"/>
  <c r="D30" i="2"/>
  <c r="D28" i="2"/>
  <c r="D12" i="2"/>
  <c r="D40" i="2" l="1"/>
  <c r="E41" i="2"/>
  <c r="E23" i="1"/>
  <c r="E24" i="1"/>
  <c r="F35" i="2"/>
  <c r="E6" i="1"/>
  <c r="C5" i="1"/>
  <c r="F28" i="2"/>
  <c r="F12" i="2"/>
  <c r="E25" i="1"/>
  <c r="F30" i="2"/>
  <c r="F4" i="2"/>
  <c r="F40" i="2" l="1"/>
  <c r="C4" i="1"/>
  <c r="C52" i="1" s="1"/>
  <c r="E5" i="1"/>
  <c r="E4" i="1" l="1"/>
  <c r="D41" i="2" l="1"/>
  <c r="E52" i="1"/>
</calcChain>
</file>

<file path=xl/sharedStrings.xml><?xml version="1.0" encoding="utf-8"?>
<sst xmlns="http://schemas.openxmlformats.org/spreadsheetml/2006/main" count="220" uniqueCount="163">
  <si>
    <t>Уточ.план на год</t>
  </si>
  <si>
    <t>1 00 00000 00 0000 000</t>
  </si>
  <si>
    <t>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</si>
  <si>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</si>
  <si>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</si>
  <si>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</si>
  <si>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</si>
  <si>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</si>
  <si>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</si>
  <si>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</si>
  <si>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1 05 02000 01 1000 110</t>
  </si>
  <si>
    <t>Единый налог на вмененный доход для отдельных видов деятельности</t>
  </si>
  <si>
    <t>1 05 03011 01 1000 110</t>
  </si>
  <si>
    <t>Единый сельскохозяйственный налог</t>
  </si>
  <si>
    <t>1 08 00000 00 0000 000</t>
  </si>
  <si>
    <t>Государственная пошлина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</si>
  <si>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</si>
  <si>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</si>
  <si>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</si>
  <si>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1 12 00000 00 0000 000 </t>
  </si>
  <si>
    <t>Платежи за пользование природными ресурсами</t>
  </si>
  <si>
    <t xml:space="preserve">1 14 00000 00 0000 000 </t>
  </si>
  <si>
    <t>Доходы от продажи материальных и нематериальных запасов</t>
  </si>
  <si>
    <t>1 15 00000 00 0000 000</t>
  </si>
  <si>
    <t>Административные платежи и сборы</t>
  </si>
  <si>
    <t>1 16 00000 00 0000 000</t>
  </si>
  <si>
    <t>Штрафы, санкции  , возмещение ущерба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</si>
  <si>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</si>
  <si>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</si>
  <si>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 xml:space="preserve">Субсидии бюджетам муниципальных образований </t>
  </si>
  <si>
    <t>Прочие субсидии</t>
  </si>
  <si>
    <t>Субвенции от других бюджетов бюджетной системы Российской Федерации</t>
  </si>
  <si>
    <t>Субвенции на осуществление первичного воинского учета</t>
  </si>
  <si>
    <t>Субвенции на ежемесячное денежное вознаграждение за классное руководство</t>
  </si>
  <si>
    <t>Субвенции на выполнение передаваемых полномочий</t>
  </si>
  <si>
    <t>Субвенции на содержание ребенка в семье опекуна и приемной семье, а также на оплату труда приемному родителю</t>
  </si>
  <si>
    <t>Субвенции на компенсацию части родительской платы за содержание ребенка в дошкольных учреждениях</t>
  </si>
  <si>
    <t>Прочие субвенции</t>
  </si>
  <si>
    <t>Иные межбюджетные трансферты</t>
  </si>
  <si>
    <t>Всего доходов</t>
  </si>
  <si>
    <t>Наименование</t>
  </si>
  <si>
    <t>РЗ</t>
  </si>
  <si>
    <t>ПР</t>
  </si>
  <si>
    <t>% испол. к год. назнач.</t>
  </si>
  <si>
    <t xml:space="preserve">Общегосударственные вопросы </t>
  </si>
  <si>
    <t>01</t>
  </si>
  <si>
    <t>Функционирование высшего должностного лица органов местного самоуправления</t>
  </si>
  <si>
    <t>02</t>
  </si>
  <si>
    <t>Функционирование законодательных (представительных) органов местного самоуправления</t>
  </si>
  <si>
    <t>03</t>
  </si>
  <si>
    <t>Функционирование местных администраций</t>
  </si>
  <si>
    <t>04</t>
  </si>
  <si>
    <t>Обеспечение деятельности финансовых, налоговых и таможенных органов и органов финансового контроля</t>
  </si>
  <si>
    <t>06</t>
  </si>
  <si>
    <t>Резервные фонды</t>
  </si>
  <si>
    <t>12</t>
  </si>
  <si>
    <t>Другие общегосударственные вопросы</t>
  </si>
  <si>
    <t>14</t>
  </si>
  <si>
    <t>Национальная экономика</t>
  </si>
  <si>
    <t>05</t>
  </si>
  <si>
    <t>Транспорт</t>
  </si>
  <si>
    <t>08</t>
  </si>
  <si>
    <t>Другие вопросы в национальной экономики</t>
  </si>
  <si>
    <t>Жилищно-коммунальное хозяйство</t>
  </si>
  <si>
    <t>Коммунальное хозяйство</t>
  </si>
  <si>
    <t>Образование</t>
  </si>
  <si>
    <t>07</t>
  </si>
  <si>
    <t xml:space="preserve"> 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</si>
  <si>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</si>
  <si>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</si>
  <si>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</si>
  <si>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09</t>
  </si>
  <si>
    <t>Культура</t>
  </si>
  <si>
    <t xml:space="preserve"> Физическая культура  и спорт 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</si>
  <si>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</si>
  <si>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</si>
  <si>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</si>
  <si>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</si>
  <si>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</si>
  <si>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 xml:space="preserve">Другие вопросы в области социальной политики </t>
  </si>
  <si>
    <t>Межбюджетные трансферты</t>
  </si>
  <si>
    <t>11</t>
  </si>
  <si>
    <t>Дотации бюджетам поселений</t>
  </si>
  <si>
    <t>Всего расходов</t>
  </si>
  <si>
    <t>Дефицит бюджета</t>
  </si>
  <si>
    <t>Начальник финансового отдела                             Р.И.Бельчук</t>
  </si>
  <si>
    <t>13</t>
  </si>
  <si>
    <t>Национальная оборона</t>
  </si>
  <si>
    <t>Мобилизационная и войсковая подготовка</t>
  </si>
  <si>
    <t>Культура, кинематография</t>
  </si>
  <si>
    <t>00</t>
  </si>
  <si>
    <t>Массовый спорт</t>
  </si>
  <si>
    <t>Жилищное хозяйство</t>
  </si>
  <si>
    <t>Дорожное хозяйство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</si>
  <si>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</si>
  <si>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Безмозмездные поступления от других бюджетов бюджетной системы</t>
  </si>
  <si>
    <t xml:space="preserve">Безмозмездные поступления </t>
  </si>
  <si>
    <t>Уточнен. план на год</t>
  </si>
  <si>
    <t>Дотации на поддержку мер по обеспечению сбалансированности бюджетов</t>
  </si>
  <si>
    <t>1 03 00000 00 0000 000</t>
  </si>
  <si>
    <t>Налоги на товары (работы, услуги), реалиализуемые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</si>
  <si>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</si>
  <si>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1 03 02000 01 0000 110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</si>
  <si>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</si>
  <si>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</si>
  <si>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1 05 04000 02 1000 110</t>
  </si>
  <si>
    <t>Налог, взимаемый в связи с применением патентной системы налогообложения</t>
  </si>
  <si>
    <t>2 02 30029 00 0000 151</t>
  </si>
  <si>
    <t>2 02 35082 00 0000 151</t>
  </si>
  <si>
    <t>2 02 35118 00 0000 151</t>
  </si>
  <si>
    <t>2 02 39999 00 0000 151</t>
  </si>
  <si>
    <t>Дополнительное образование</t>
  </si>
  <si>
    <t xml:space="preserve">% испол.к год.  назнач. </t>
  </si>
  <si>
    <t>Субсидии бюджетам на осуществление дорожной деятельности в отношении автомобильных дорог общего пользования</t>
  </si>
  <si>
    <t>Судебная система</t>
  </si>
  <si>
    <t>2 02 35120 00 0000 151</t>
  </si>
  <si>
    <t xml:space="preserve">Субвенции бюджетам муниципальных образований на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</si>
  <si>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</si>
  <si>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Благоустройство</t>
  </si>
  <si>
    <t>1 17 00000 00 0000 000</t>
  </si>
  <si>
    <t>Прочие неналоговые доходы</t>
  </si>
  <si>
    <t>Иные дотации</t>
  </si>
  <si>
    <t>Субсидии бюджетам на реализацию мероприятий по обеспечению жильем молодых семей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</si>
  <si>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</si>
  <si>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Межбюджетные трансферты 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</si>
  <si>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Налог, взимаемый в связи с применением упрощенной системы налогообложения </t>
  </si>
  <si>
    <t>1 05 01000 01 1000 110</t>
  </si>
  <si>
    <t>Субвенции бюджетам на осуществление полномочий по обеспечению жильемотдельных категорий граждан, установленных Федеральным законом от 12 января 1995 года №5-ФЗ "О ветеранах"</t>
  </si>
  <si>
    <t xml:space="preserve"> </t>
  </si>
  <si>
    <t>2 02 35134 00 0000 151</t>
  </si>
  <si>
    <t>Субсидии бюджетам на поддержку отрасли культуры</t>
  </si>
  <si>
    <t>Субсидии бюджетам  на обеспечение комплексного развития сельских территорий</t>
  </si>
  <si>
    <t>2 02 25491 00 0000 151</t>
  </si>
  <si>
    <t>Исполнение районного бюджета по доходам на 1.07.2022года</t>
  </si>
  <si>
    <t>Исполнено на 1.07.2022г</t>
  </si>
  <si>
    <t>Исполне  но на 1.07.2021 г.</t>
  </si>
  <si>
    <t>2 02  4999900  0000 150</t>
  </si>
  <si>
    <t>2 00 00000 00 0000 150</t>
  </si>
  <si>
    <t>2 02 00000 00 0000 150</t>
  </si>
  <si>
    <t>2 02 10000 00 0000 150</t>
  </si>
  <si>
    <t>2 02 15001 00 0000 150</t>
  </si>
  <si>
    <t>2 02 15002 00 0000 150</t>
  </si>
  <si>
    <t>2 02 20000 00 0000 150</t>
  </si>
  <si>
    <t>2 02 20216 00 0000 150</t>
  </si>
  <si>
    <t>2 02 25299 00 0000 150</t>
  </si>
  <si>
    <t>2 02 25497 00 0000 150</t>
  </si>
  <si>
    <t>2 02 25519 00 0000 150</t>
  </si>
  <si>
    <t>2 02 25576 00 0000 150</t>
  </si>
  <si>
    <t>2 02 29999 00 0000 150</t>
  </si>
  <si>
    <t>2 02 30000 00 0000 150</t>
  </si>
  <si>
    <t>2 02 30021 00 0000 150</t>
  </si>
  <si>
    <t>2 02 30024 00 0000 150</t>
  </si>
  <si>
    <t>2 02 30027 00 0000 150</t>
  </si>
  <si>
    <t>2 02 40000 00 0000 150</t>
  </si>
  <si>
    <t>2 02 40014 00 0000 150</t>
  </si>
  <si>
    <t>2 02 45303 00 0000 150</t>
  </si>
  <si>
    <t>Прочие межбюджетные трансферты, передаваемые бюджетам сельских поселений</t>
  </si>
  <si>
    <t>Субсидии бюджетам на создание в образовательных организациях различных типов для реализации дополнительных общеразвивающих программ всех направлений</t>
  </si>
  <si>
    <t>2 02 25097 00 0000 150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</si>
  <si>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</si>
  <si>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Исполнение бюджетных ассигнований на 1.07.2022 г. по расходам  районного бюджета</t>
  </si>
  <si>
    <t>Исполнено на 1.07.2022г.</t>
  </si>
  <si>
    <t>Исполнено на 1.07.2021г.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</si>
</sst>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0" fillId="0" borderId="0" xfId="0" applyFont="1"/>
    <xf numFmtId="0" fontId="22" fillId="0" borderId="10" xfId="1" applyFont="1" applyBorder="1"/>
    <xf numFmtId="0" fontId="22" fillId="0" borderId="10" xfId="1" applyFont="1" applyBorder="1" applyAlignment="1">
      <alignment horizontal="center" vertical="center" wrapText="1"/>
    </xf>
    <xf numFmtId="0" fontId="22" fillId="0" borderId="10" xfId="1" applyFont="1" applyBorder="1" applyAlignment="1">
      <alignment vertical="center"/>
    </xf>
    <xf numFmtId="0" fontId="22" fillId="0" borderId="10" xfId="1" applyFont="1" applyBorder="1" applyAlignment="1">
      <alignment horizontal="center"/>
    </xf>
    <xf numFmtId="164" fontId="22" fillId="0" borderId="10" xfId="1" applyNumberFormat="1" applyFont="1" applyBorder="1"/>
    <xf numFmtId="0" fontId="22" fillId="0" borderId="10" xfId="1" applyFont="1" applyBorder="1" applyAlignment="1">
      <alignment horizontal="center" vertical="center"/>
    </xf>
    <xf numFmtId="0" fontId="21" fillId="0" borderId="10" xfId="1" applyFont="1" applyBorder="1" applyAlignment="1">
      <alignment vertical="center"/>
    </xf>
    <xf numFmtId="0" fontId="21" fillId="0" borderId="10" xfId="1" applyFont="1" applyBorder="1" applyAlignment="1">
      <alignment horizontal="center" vertical="center"/>
    </xf>
    <xf numFmtId="0" fontId="21" fillId="0" borderId="10" xfId="1" applyFont="1" applyBorder="1"/>
    <xf numFmtId="0" fontId="21" fillId="0" borderId="10" xfId="1" applyFont="1" applyBorder="1" applyAlignment="1">
      <alignment horizontal="center" vertical="center" wrapText="1"/>
    </xf>
    <xf numFmtId="0" fontId="20" fillId="0" borderId="10" xfId="1" applyFont="1" applyBorder="1" applyAlignment="1">
      <alignment vertical="center"/>
    </xf>
    <xf numFmtId="0" fontId="20" fillId="0" borderId="10" xfId="1" applyFont="1" applyBorder="1" applyAlignment="1">
      <alignment horizontal="center" vertical="center" wrapText="1"/>
    </xf>
    <xf numFmtId="0" fontId="20" fillId="0" borderId="10" xfId="1" applyFont="1" applyBorder="1"/>
    <xf numFmtId="0" fontId="23" fillId="0" borderId="0" xfId="0" applyFont="1"/>
    <xf numFmtId="0" fontId="22" fillId="0" borderId="10" xfId="43" applyFont="1" applyBorder="1" applyAlignment="1">
      <alignment horizontal="center" vertical="center" wrapText="1"/>
    </xf>
    <xf numFmtId="49" fontId="22" fillId="0" borderId="10" xfId="43" applyNumberFormat="1" applyFont="1" applyBorder="1" applyAlignment="1">
      <alignment horizontal="center" vertical="center" wrapText="1"/>
    </xf>
    <xf numFmtId="49" fontId="21" fillId="0" borderId="10" xfId="43" applyNumberFormat="1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distributed"/>
    </xf>
    <xf numFmtId="0" fontId="24" fillId="0" borderId="15" xfId="0" applyFont="1" applyBorder="1" applyAlignment="1">
      <alignment horizontal="center" vertical="top" wrapText="1"/>
    </xf>
    <xf numFmtId="0" fontId="21" fillId="0" borderId="10" xfId="43" applyFont="1" applyBorder="1" applyAlignment="1">
      <alignment horizontal="center" vertical="center" wrapText="1"/>
    </xf>
    <xf numFmtId="0" fontId="24" fillId="0" borderId="15" xfId="0" applyFont="1" applyBorder="1" applyAlignment="1">
      <alignment horizontal="right" wrapText="1"/>
    </xf>
    <xf numFmtId="0" fontId="24" fillId="0" borderId="16" xfId="0" applyFont="1" applyBorder="1" applyAlignment="1">
      <alignment horizontal="right" wrapText="1"/>
    </xf>
    <xf numFmtId="0" fontId="21" fillId="0" borderId="10" xfId="43" applyFont="1" applyBorder="1" applyAlignment="1">
      <alignment horizontal="center" wrapText="1"/>
    </xf>
    <xf numFmtId="0" fontId="21" fillId="0" borderId="10" xfId="43" applyFont="1" applyBorder="1" applyAlignment="1">
      <alignment horizontal="center" vertical="justify"/>
    </xf>
    <xf numFmtId="0" fontId="21" fillId="0" borderId="10" xfId="43" applyFont="1" applyBorder="1" applyAlignment="1">
      <alignment horizontal="justify" vertical="justify"/>
    </xf>
    <xf numFmtId="0" fontId="24" fillId="0" borderId="0" xfId="0" applyFont="1"/>
    <xf numFmtId="0" fontId="25" fillId="0" borderId="0" xfId="0" applyFont="1"/>
    <xf numFmtId="0" fontId="26" fillId="0" borderId="10" xfId="43" applyFont="1" applyBorder="1"/>
    <xf numFmtId="164" fontId="26" fillId="0" borderId="10" xfId="43" applyNumberFormat="1" applyFont="1" applyBorder="1" applyAlignment="1">
      <alignment horizontal="center" vertical="center"/>
    </xf>
    <xf numFmtId="0" fontId="27" fillId="0" borderId="10" xfId="43" applyFont="1" applyBorder="1" applyAlignment="1">
      <alignment vertical="center"/>
    </xf>
    <xf numFmtId="0" fontId="26" fillId="0" borderId="10" xfId="43" applyFont="1" applyBorder="1" applyAlignment="1">
      <alignment vertical="center"/>
    </xf>
    <xf numFmtId="0" fontId="27" fillId="0" borderId="10" xfId="43" applyFont="1" applyBorder="1"/>
    <xf numFmtId="0" fontId="24" fillId="0" borderId="14" xfId="0" applyFont="1" applyBorder="1" applyAlignment="1">
      <alignment horizontal="left" vertical="top" wrapText="1"/>
    </xf>
    <xf numFmtId="164" fontId="27" fillId="0" borderId="10" xfId="43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distributed"/>
    </xf>
    <xf numFmtId="0" fontId="21" fillId="0" borderId="10" xfId="1" applyFont="1" applyBorder="1" applyAlignment="1">
      <alignment horizontal="center" vertical="distributed"/>
    </xf>
    <xf numFmtId="0" fontId="24" fillId="0" borderId="13" xfId="0" applyFont="1" applyBorder="1" applyAlignment="1">
      <alignment horizontal="right" vertical="distributed" wrapText="1"/>
    </xf>
    <xf numFmtId="164" fontId="21" fillId="0" borderId="10" xfId="1" applyNumberFormat="1" applyFont="1" applyBorder="1" applyAlignment="1">
      <alignment horizontal="right" vertical="center"/>
    </xf>
    <xf numFmtId="4" fontId="21" fillId="0" borderId="10" xfId="1" applyNumberFormat="1" applyFont="1" applyBorder="1"/>
    <xf numFmtId="0" fontId="29" fillId="0" borderId="16" xfId="0" applyFont="1" applyBorder="1" applyAlignment="1">
      <alignment horizontal="right" wrapText="1"/>
    </xf>
    <xf numFmtId="0" fontId="21" fillId="0" borderId="12" xfId="1" applyFont="1" applyBorder="1" applyAlignment="1">
      <alignment horizontal="center" vertical="justify"/>
    </xf>
    <xf numFmtId="0" fontId="21" fillId="0" borderId="13" xfId="1" applyFont="1" applyBorder="1" applyAlignment="1">
      <alignment horizontal="center" vertical="justify"/>
    </xf>
    <xf numFmtId="0" fontId="28" fillId="0" borderId="11" xfId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/>
    </xf>
    <xf numFmtId="0" fontId="21" fillId="0" borderId="13" xfId="1" applyFont="1" applyBorder="1" applyAlignment="1">
      <alignment horizontal="center"/>
    </xf>
    <xf numFmtId="0" fontId="21" fillId="0" borderId="10" xfId="1" applyFont="1" applyBorder="1" applyAlignment="1">
      <alignment horizontal="center" vertical="justify"/>
    </xf>
    <xf numFmtId="0" fontId="22" fillId="0" borderId="0" xfId="43" applyFont="1" applyAlignment="1">
      <alignment horizontal="center" vertical="justify"/>
    </xf>
    <xf numFmtId="0" fontId="21" fillId="0" borderId="0" xfId="43" applyFont="1" applyAlignment="1">
      <alignment horizontal="center"/>
    </xf>
  </cellXfs>
  <cellStyles count="85">
    <cellStyle name="20% - Акцент1 2" xfId="2"/>
    <cellStyle name="20% - Акцент1 3" xfId="44"/>
    <cellStyle name="20% - Акцент2 2" xfId="3"/>
    <cellStyle name="20% - Акцент2 3" xfId="45"/>
    <cellStyle name="20% - Акцент3 2" xfId="4"/>
    <cellStyle name="20% - Акцент3 3" xfId="46"/>
    <cellStyle name="20% - Акцент4 2" xfId="5"/>
    <cellStyle name="20% - Акцент4 3" xfId="47"/>
    <cellStyle name="20% - Акцент5 2" xfId="6"/>
    <cellStyle name="20% - Акцент5 3" xfId="48"/>
    <cellStyle name="20% - Акцент6 2" xfId="7"/>
    <cellStyle name="20% - Акцент6 3" xfId="49"/>
    <cellStyle name="40% - Акцент1 2" xfId="8"/>
    <cellStyle name="40% - Акцент1 3" xfId="50"/>
    <cellStyle name="40% - Акцент2 2" xfId="9"/>
    <cellStyle name="40% - Акцент2 3" xfId="51"/>
    <cellStyle name="40% - Акцент3 2" xfId="10"/>
    <cellStyle name="40% - Акцент3 3" xfId="52"/>
    <cellStyle name="40% - Акцент4 2" xfId="11"/>
    <cellStyle name="40% - Акцент4 3" xfId="53"/>
    <cellStyle name="40% - Акцент5 2" xfId="12"/>
    <cellStyle name="40% - Акцент5 3" xfId="54"/>
    <cellStyle name="40% - Акцент6 2" xfId="13"/>
    <cellStyle name="40% - Акцент6 3" xfId="55"/>
    <cellStyle name="60% - Акцент1 2" xfId="14"/>
    <cellStyle name="60% - Акцент1 3" xfId="56"/>
    <cellStyle name="60% - Акцент2 2" xfId="15"/>
    <cellStyle name="60% - Акцент2 3" xfId="57"/>
    <cellStyle name="60% - Акцент3 2" xfId="16"/>
    <cellStyle name="60% - Акцент3 3" xfId="58"/>
    <cellStyle name="60% - Акцент4 2" xfId="17"/>
    <cellStyle name="60% - Акцент4 3" xfId="59"/>
    <cellStyle name="60% - Акцент5 2" xfId="18"/>
    <cellStyle name="60% - Акцент5 3" xfId="60"/>
    <cellStyle name="60% - Акцент6 2" xfId="19"/>
    <cellStyle name="60% - Акцент6 3" xfId="61"/>
    <cellStyle name="Акцент1 2" xfId="20"/>
    <cellStyle name="Акцент1 3" xfId="62"/>
    <cellStyle name="Акцент2 2" xfId="21"/>
    <cellStyle name="Акцент2 3" xfId="63"/>
    <cellStyle name="Акцент3 2" xfId="22"/>
    <cellStyle name="Акцент3 3" xfId="64"/>
    <cellStyle name="Акцент4 2" xfId="23"/>
    <cellStyle name="Акцент4 3" xfId="65"/>
    <cellStyle name="Акцент5 2" xfId="24"/>
    <cellStyle name="Акцент5 3" xfId="66"/>
    <cellStyle name="Акцент6 2" xfId="25"/>
    <cellStyle name="Акцент6 3" xfId="67"/>
    <cellStyle name="Ввод  2" xfId="26"/>
    <cellStyle name="Ввод  3" xfId="68"/>
    <cellStyle name="Вывод 2" xfId="27"/>
    <cellStyle name="Вывод 3" xfId="69"/>
    <cellStyle name="Вычисление 2" xfId="28"/>
    <cellStyle name="Вычисление 3" xfId="70"/>
    <cellStyle name="Заголовок 1 2" xfId="29"/>
    <cellStyle name="Заголовок 1 3" xfId="71"/>
    <cellStyle name="Заголовок 2 2" xfId="30"/>
    <cellStyle name="Заголовок 2 3" xfId="72"/>
    <cellStyle name="Заголовок 3 2" xfId="31"/>
    <cellStyle name="Заголовок 3 3" xfId="73"/>
    <cellStyle name="Заголовок 4 2" xfId="32"/>
    <cellStyle name="Заголовок 4 3" xfId="74"/>
    <cellStyle name="Итог 2" xfId="33"/>
    <cellStyle name="Итог 3" xfId="75"/>
    <cellStyle name="Контрольная ячейка 2" xfId="34"/>
    <cellStyle name="Контрольная ячейка 3" xfId="76"/>
    <cellStyle name="Название 2" xfId="35"/>
    <cellStyle name="Название 3" xfId="77"/>
    <cellStyle name="Нейтральный 2" xfId="36"/>
    <cellStyle name="Нейтральный 3" xfId="78"/>
    <cellStyle name="Обычный" xfId="0" builtinId="0"/>
    <cellStyle name="Обычный 2" xfId="1"/>
    <cellStyle name="Обычный 3" xfId="43"/>
    <cellStyle name="Плохой 2" xfId="37"/>
    <cellStyle name="Плохой 3" xfId="79"/>
    <cellStyle name="Пояснение 2" xfId="38"/>
    <cellStyle name="Пояснение 3" xfId="80"/>
    <cellStyle name="Примечание 2" xfId="39"/>
    <cellStyle name="Примечание 3" xfId="81"/>
    <cellStyle name="Связанная ячейка 2" xfId="40"/>
    <cellStyle name="Связанная ячейка 3" xfId="82"/>
    <cellStyle name="Текст предупреждения 2" xfId="41"/>
    <cellStyle name="Текст предупреждения 3" xfId="83"/>
    <cellStyle name="Хороший 2" xfId="42"/>
    <cellStyle name="Хороший 3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52"/>
  <sheetViews>
    <sheetView tabSelected="1" workbookViewId="0">
      <selection activeCell="B2" sqref="B2:B3"/>
    </sheetView>
  </sheetViews>
  <sheetFormatPr defaultRowHeight="15" x14ac:dyDescent="0.25"/>
  <cols>
    <col min="1" max="1" width="19.7109375" customWidth="1"/>
    <col min="2" max="2" width="32.5703125" customWidth="1"/>
    <col min="3" max="3" width="11.42578125" customWidth="1"/>
    <col min="4" max="4" width="11.28515625" customWidth="1"/>
    <col min="5" max="5" width="9.5703125" customWidth="1"/>
    <col min="6" max="6" width="11.42578125" customWidth="1"/>
  </cols>
  <sheetData>
    <row r="1" spans="1:6" ht="15.75" x14ac:dyDescent="0.25">
      <c r="A1" s="46" t="s">
        <v>133</v>
      </c>
      <c r="B1" s="46"/>
      <c r="C1" s="46"/>
      <c r="D1" s="46"/>
      <c r="E1" s="47"/>
      <c r="F1" s="30"/>
    </row>
    <row r="2" spans="1:6" ht="15" customHeight="1" x14ac:dyDescent="0.25">
      <c r="A2" s="48"/>
      <c r="B2" s="48"/>
      <c r="C2" s="44" t="s">
        <v>0</v>
      </c>
      <c r="D2" s="44" t="s">
        <v>134</v>
      </c>
      <c r="E2" s="50" t="s">
        <v>112</v>
      </c>
      <c r="F2" s="44" t="s">
        <v>135</v>
      </c>
    </row>
    <row r="3" spans="1:6" ht="36" customHeight="1" x14ac:dyDescent="0.25">
      <c r="A3" s="49"/>
      <c r="B3" s="49"/>
      <c r="C3" s="45"/>
      <c r="D3" s="45"/>
      <c r="E3" s="50"/>
      <c r="F3" s="45"/>
    </row>
    <row r="4" spans="1:6" x14ac:dyDescent="0.25">
      <c r="A4" s="5" t="s">
        <v>1</v>
      </c>
      <c r="B4" s="6" t="s">
        <v>2</v>
      </c>
      <c r="C4" s="3">
        <f>C5+C16</f>
        <v>133158</v>
      </c>
      <c r="D4" s="3">
        <f>D5+D16</f>
        <v>72121.8</v>
      </c>
      <c r="E4" s="7">
        <f t="shared" ref="E4:E52" si="0">D4/C4*100</f>
        <v>54.162573784526657</v>
      </c>
      <c r="F4" s="3">
        <f>F5+F16</f>
        <v>59774.7</v>
      </c>
    </row>
    <row r="5" spans="1:6" x14ac:dyDescent="0.25">
      <c r="A5" s="5"/>
      <c r="B5" s="6" t="s">
        <v>3</v>
      </c>
      <c r="C5" s="3">
        <f>C6+C10+C15+C8</f>
        <v>94349</v>
      </c>
      <c r="D5" s="3">
        <f>D6+D10+D15+D8</f>
        <v>46484.100000000006</v>
      </c>
      <c r="E5" s="7">
        <f t="shared" si="0"/>
        <v>49.268248736075641</v>
      </c>
      <c r="F5" s="3">
        <f>F6+F10+F15+F8</f>
        <v>42548.3</v>
      </c>
    </row>
    <row r="6" spans="1:6" x14ac:dyDescent="0.25">
      <c r="A6" s="5" t="s">
        <v>4</v>
      </c>
      <c r="B6" s="8" t="s">
        <v>5</v>
      </c>
      <c r="C6" s="3">
        <f>C7</f>
        <v>73003</v>
      </c>
      <c r="D6" s="3">
        <f t="shared" ref="D6:F6" si="1">D7</f>
        <v>34363</v>
      </c>
      <c r="E6" s="7">
        <f t="shared" si="0"/>
        <v>47.070668328698822</v>
      </c>
      <c r="F6" s="3">
        <f t="shared" si="1"/>
        <v>29872.7</v>
      </c>
    </row>
    <row r="7" spans="1:6" x14ac:dyDescent="0.25">
      <c r="A7" s="9" t="s">
        <v>6</v>
      </c>
      <c r="B7" s="10" t="s">
        <v>7</v>
      </c>
      <c r="C7" s="11">
        <v>73003</v>
      </c>
      <c r="D7" s="42">
        <v>34363</v>
      </c>
      <c r="E7" s="7">
        <f t="shared" si="0"/>
        <v>47.070668328698822</v>
      </c>
      <c r="F7" s="11">
        <v>29872.7</v>
      </c>
    </row>
    <row r="8" spans="1:6" ht="39" thickBot="1" x14ac:dyDescent="0.3">
      <c r="A8" s="5" t="s">
        <v>99</v>
      </c>
      <c r="B8" s="21" t="s">
        <v>100</v>
      </c>
      <c r="C8" s="3">
        <f>C9</f>
        <v>5486</v>
      </c>
      <c r="D8" s="3">
        <f t="shared" ref="D8:F8" si="2">D9</f>
        <v>2970.8</v>
      </c>
      <c r="E8" s="7">
        <f t="shared" si="0"/>
        <v>54.152387896463729</v>
      </c>
      <c r="F8" s="3">
        <f t="shared" si="2"/>
        <v>2538.4</v>
      </c>
    </row>
    <row r="9" spans="1:6" ht="39" thickBot="1" x14ac:dyDescent="0.3">
      <c r="A9" s="36" t="s">
        <v>102</v>
      </c>
      <c r="B9" s="22" t="s">
        <v>101</v>
      </c>
      <c r="C9" s="24">
        <v>5486</v>
      </c>
      <c r="D9" s="11">
        <v>2970.8</v>
      </c>
      <c r="E9" s="7">
        <f t="shared" si="0"/>
        <v>54.152387896463729</v>
      </c>
      <c r="F9" s="11">
        <v>2538.4</v>
      </c>
    </row>
    <row r="10" spans="1:6" x14ac:dyDescent="0.25">
      <c r="A10" s="5" t="s">
        <v>8</v>
      </c>
      <c r="B10" s="8" t="s">
        <v>9</v>
      </c>
      <c r="C10" s="43">
        <f>C12+C13+C14+C11</f>
        <v>14960</v>
      </c>
      <c r="D10" s="43">
        <f>D12+D13+D14+D11</f>
        <v>8761.8000000000011</v>
      </c>
      <c r="E10" s="7">
        <f t="shared" si="0"/>
        <v>58.568181818181827</v>
      </c>
      <c r="F10" s="25">
        <f>F12+F13+F14+F11</f>
        <v>9767.7999999999993</v>
      </c>
    </row>
    <row r="11" spans="1:6" ht="38.25" x14ac:dyDescent="0.25">
      <c r="A11" s="9" t="s">
        <v>126</v>
      </c>
      <c r="B11" s="39" t="s">
        <v>125</v>
      </c>
      <c r="C11" s="40">
        <v>10000</v>
      </c>
      <c r="D11" s="40">
        <v>6803.1</v>
      </c>
      <c r="E11" s="41">
        <f>D11/C11*100</f>
        <v>68.031000000000006</v>
      </c>
      <c r="F11" s="40">
        <v>5789.4</v>
      </c>
    </row>
    <row r="12" spans="1:6" ht="32.25" customHeight="1" x14ac:dyDescent="0.25">
      <c r="A12" s="9" t="s">
        <v>10</v>
      </c>
      <c r="B12" s="12" t="s">
        <v>11</v>
      </c>
      <c r="C12" s="11"/>
      <c r="D12" s="11">
        <v>-57.8</v>
      </c>
      <c r="E12" s="7"/>
      <c r="F12" s="11">
        <v>929.8</v>
      </c>
    </row>
    <row r="13" spans="1:6" ht="15" customHeight="1" x14ac:dyDescent="0.25">
      <c r="A13" s="9" t="s">
        <v>12</v>
      </c>
      <c r="B13" s="12" t="s">
        <v>13</v>
      </c>
      <c r="C13" s="11">
        <v>3600</v>
      </c>
      <c r="D13" s="11">
        <v>1173.8</v>
      </c>
      <c r="E13" s="7">
        <f t="shared" si="0"/>
        <v>32.605555555555554</v>
      </c>
      <c r="F13" s="11">
        <v>2051.1999999999998</v>
      </c>
    </row>
    <row r="14" spans="1:6" ht="38.25" customHeight="1" x14ac:dyDescent="0.25">
      <c r="A14" s="9" t="s">
        <v>105</v>
      </c>
      <c r="B14" s="12" t="s">
        <v>106</v>
      </c>
      <c r="C14" s="11">
        <v>1360</v>
      </c>
      <c r="D14" s="11">
        <v>842.7</v>
      </c>
      <c r="E14" s="7">
        <f t="shared" si="0"/>
        <v>61.963235294117645</v>
      </c>
      <c r="F14" s="11">
        <v>997.4</v>
      </c>
    </row>
    <row r="15" spans="1:6" ht="18" customHeight="1" x14ac:dyDescent="0.25">
      <c r="A15" s="5" t="s">
        <v>14</v>
      </c>
      <c r="B15" s="4" t="s">
        <v>15</v>
      </c>
      <c r="C15" s="3">
        <v>900</v>
      </c>
      <c r="D15" s="3">
        <v>388.5</v>
      </c>
      <c r="E15" s="7">
        <f t="shared" si="0"/>
        <v>43.166666666666664</v>
      </c>
      <c r="F15" s="3">
        <v>369.4</v>
      </c>
    </row>
    <row r="16" spans="1:6" ht="14.25" customHeight="1" x14ac:dyDescent="0.25">
      <c r="A16" s="5"/>
      <c r="B16" s="4" t="s">
        <v>16</v>
      </c>
      <c r="C16" s="3">
        <f>C17+C18+C19+C20+C21</f>
        <v>38809</v>
      </c>
      <c r="D16" s="3">
        <f>D17+D18+D19+D20+D21+D22</f>
        <v>25637.7</v>
      </c>
      <c r="E16" s="7">
        <f t="shared" si="0"/>
        <v>66.061222912211079</v>
      </c>
      <c r="F16" s="3">
        <f>F17+F18+F19+F20+F21+F22</f>
        <v>17226.399999999998</v>
      </c>
    </row>
    <row r="17" spans="1:6" ht="39.75" customHeight="1" x14ac:dyDescent="0.25">
      <c r="A17" s="5" t="s">
        <v>17</v>
      </c>
      <c r="B17" s="4" t="s">
        <v>18</v>
      </c>
      <c r="C17" s="3">
        <v>18000</v>
      </c>
      <c r="D17" s="3">
        <v>7700.3</v>
      </c>
      <c r="E17" s="7">
        <f t="shared" si="0"/>
        <v>42.779444444444451</v>
      </c>
      <c r="F17" s="3">
        <v>10314.1</v>
      </c>
    </row>
    <row r="18" spans="1:6" ht="33" customHeight="1" x14ac:dyDescent="0.25">
      <c r="A18" s="5" t="s">
        <v>19</v>
      </c>
      <c r="B18" s="4" t="s">
        <v>20</v>
      </c>
      <c r="C18" s="3">
        <v>8</v>
      </c>
      <c r="D18" s="3">
        <v>7.7</v>
      </c>
      <c r="E18" s="7">
        <f t="shared" si="0"/>
        <v>96.25</v>
      </c>
      <c r="F18" s="3">
        <v>4.5</v>
      </c>
    </row>
    <row r="19" spans="1:6" ht="27" customHeight="1" x14ac:dyDescent="0.25">
      <c r="A19" s="5" t="s">
        <v>21</v>
      </c>
      <c r="B19" s="4" t="s">
        <v>22</v>
      </c>
      <c r="C19" s="3">
        <v>20500</v>
      </c>
      <c r="D19" s="3">
        <v>17860.900000000001</v>
      </c>
      <c r="E19" s="7">
        <f t="shared" si="0"/>
        <v>87.126341463414633</v>
      </c>
      <c r="F19" s="3">
        <v>6785.9</v>
      </c>
    </row>
    <row r="20" spans="1:6" ht="17.25" customHeight="1" x14ac:dyDescent="0.25">
      <c r="A20" s="5" t="s">
        <v>23</v>
      </c>
      <c r="B20" s="4" t="s">
        <v>24</v>
      </c>
      <c r="C20" s="3">
        <v>1</v>
      </c>
      <c r="D20" s="3"/>
      <c r="E20" s="7">
        <f t="shared" si="0"/>
        <v>0</v>
      </c>
      <c r="F20" s="3">
        <v>0.8</v>
      </c>
    </row>
    <row r="21" spans="1:6" ht="20.25" customHeight="1" x14ac:dyDescent="0.25">
      <c r="A21" s="5" t="s">
        <v>25</v>
      </c>
      <c r="B21" s="4" t="s">
        <v>26</v>
      </c>
      <c r="C21" s="3">
        <v>300</v>
      </c>
      <c r="D21" s="3">
        <v>68.8</v>
      </c>
      <c r="E21" s="7">
        <f t="shared" si="0"/>
        <v>22.933333333333334</v>
      </c>
      <c r="F21" s="3">
        <v>117.3</v>
      </c>
    </row>
    <row r="22" spans="1:6" ht="20.25" customHeight="1" x14ac:dyDescent="0.25">
      <c r="A22" s="5" t="s">
        <v>119</v>
      </c>
      <c r="B22" s="4" t="s">
        <v>120</v>
      </c>
      <c r="C22" s="3"/>
      <c r="D22" s="3"/>
      <c r="E22" s="7"/>
      <c r="F22" s="3">
        <v>3.8</v>
      </c>
    </row>
    <row r="23" spans="1:6" ht="19.5" customHeight="1" x14ac:dyDescent="0.25">
      <c r="A23" s="13" t="s">
        <v>137</v>
      </c>
      <c r="B23" s="4" t="s">
        <v>96</v>
      </c>
      <c r="C23" s="3">
        <f>C24</f>
        <v>141003.1</v>
      </c>
      <c r="D23" s="3">
        <f>D24+D51</f>
        <v>91135.1</v>
      </c>
      <c r="E23" s="7">
        <f t="shared" si="0"/>
        <v>64.633401676984406</v>
      </c>
      <c r="F23" s="3">
        <f>F24+F51</f>
        <v>78297.099999999991</v>
      </c>
    </row>
    <row r="24" spans="1:6" s="2" customFormat="1" ht="29.25" customHeight="1" x14ac:dyDescent="0.25">
      <c r="A24" s="5" t="s">
        <v>138</v>
      </c>
      <c r="B24" s="4" t="s">
        <v>95</v>
      </c>
      <c r="C24" s="3">
        <f>C25+C28+C37+C47</f>
        <v>141003.1</v>
      </c>
      <c r="D24" s="3">
        <f>D25+D28+D37+D47</f>
        <v>91135.1</v>
      </c>
      <c r="E24" s="7">
        <f t="shared" si="0"/>
        <v>64.633401676984406</v>
      </c>
      <c r="F24" s="3">
        <f>F25+F28+F37+F47</f>
        <v>78436.399999999994</v>
      </c>
    </row>
    <row r="25" spans="1:6" ht="38.25" customHeight="1" x14ac:dyDescent="0.25">
      <c r="A25" s="13" t="s">
        <v>139</v>
      </c>
      <c r="B25" s="14" t="s">
        <v>27</v>
      </c>
      <c r="C25" s="15">
        <f>C26+C27</f>
        <v>3207.3</v>
      </c>
      <c r="D25" s="15">
        <f>D26+D27</f>
        <v>1603.8</v>
      </c>
      <c r="E25" s="7">
        <f t="shared" si="0"/>
        <v>50.004676830979321</v>
      </c>
      <c r="F25" s="15">
        <f>F26+F27</f>
        <v>9026.1</v>
      </c>
    </row>
    <row r="26" spans="1:6" ht="28.5" customHeight="1" x14ac:dyDescent="0.25">
      <c r="A26" s="9" t="s">
        <v>140</v>
      </c>
      <c r="B26" s="12" t="s">
        <v>28</v>
      </c>
      <c r="C26" s="11">
        <v>1980</v>
      </c>
      <c r="D26" s="11">
        <v>990</v>
      </c>
      <c r="E26" s="7">
        <f t="shared" si="0"/>
        <v>50</v>
      </c>
      <c r="F26" s="11">
        <v>7042.8</v>
      </c>
    </row>
    <row r="27" spans="1:6" ht="44.25" customHeight="1" x14ac:dyDescent="0.25">
      <c r="A27" s="9" t="s">
        <v>141</v>
      </c>
      <c r="B27" s="12" t="s">
        <v>98</v>
      </c>
      <c r="C27" s="11">
        <v>1227.3</v>
      </c>
      <c r="D27" s="11">
        <v>613.79999999999995</v>
      </c>
      <c r="E27" s="7">
        <f t="shared" si="0"/>
        <v>50.012221950623314</v>
      </c>
      <c r="F27" s="11">
        <v>1983.3</v>
      </c>
    </row>
    <row r="28" spans="1:6" ht="25.5" customHeight="1" x14ac:dyDescent="0.25">
      <c r="A28" s="13" t="s">
        <v>142</v>
      </c>
      <c r="B28" s="14" t="s">
        <v>29</v>
      </c>
      <c r="C28" s="15">
        <f>C29+C32+C31+C33+C36+C34+C35</f>
        <v>19598.000000000004</v>
      </c>
      <c r="D28" s="15">
        <f t="shared" ref="D28:E28" si="3">D29+D32+D31+D33+D36+D34+D35</f>
        <v>8242.6</v>
      </c>
      <c r="E28" s="15">
        <f t="shared" si="3"/>
        <v>321.95542407739714</v>
      </c>
      <c r="F28" s="15">
        <f>F29+F32+F31+F33+F36+F34+F35+F30</f>
        <v>3421.9</v>
      </c>
    </row>
    <row r="29" spans="1:6" ht="54" customHeight="1" x14ac:dyDescent="0.25">
      <c r="A29" s="9" t="s">
        <v>143</v>
      </c>
      <c r="B29" s="12" t="s">
        <v>113</v>
      </c>
      <c r="C29" s="11">
        <v>7000</v>
      </c>
      <c r="D29" s="11"/>
      <c r="E29" s="7">
        <f t="shared" si="0"/>
        <v>0</v>
      </c>
      <c r="F29" s="11"/>
    </row>
    <row r="30" spans="1:6" ht="70.5" customHeight="1" x14ac:dyDescent="0.25">
      <c r="A30" s="9" t="s">
        <v>158</v>
      </c>
      <c r="B30" s="12" t="s">
        <v>159</v>
      </c>
      <c r="C30" s="11"/>
      <c r="D30" s="11"/>
      <c r="E30" s="7"/>
      <c r="F30" s="11">
        <v>440.2</v>
      </c>
    </row>
    <row r="31" spans="1:6" ht="91.5" customHeight="1" x14ac:dyDescent="0.25">
      <c r="A31" s="9" t="s">
        <v>144</v>
      </c>
      <c r="B31" s="12" t="s">
        <v>123</v>
      </c>
      <c r="C31" s="11">
        <v>3363.5</v>
      </c>
      <c r="D31" s="11">
        <v>1796</v>
      </c>
      <c r="E31" s="7">
        <f t="shared" si="0"/>
        <v>53.396759328080869</v>
      </c>
      <c r="F31" s="11">
        <v>1812.4</v>
      </c>
    </row>
    <row r="32" spans="1:6" ht="67.5" customHeight="1" x14ac:dyDescent="0.25">
      <c r="A32" s="9" t="s">
        <v>132</v>
      </c>
      <c r="B32" s="12" t="s">
        <v>157</v>
      </c>
      <c r="C32" s="11">
        <v>647.9</v>
      </c>
      <c r="D32" s="11">
        <v>161.6</v>
      </c>
      <c r="E32" s="7">
        <f t="shared" si="0"/>
        <v>24.942120697638526</v>
      </c>
      <c r="F32" s="11"/>
    </row>
    <row r="33" spans="1:6" ht="46.5" customHeight="1" x14ac:dyDescent="0.25">
      <c r="A33" s="9" t="s">
        <v>145</v>
      </c>
      <c r="B33" s="12" t="s">
        <v>122</v>
      </c>
      <c r="C33" s="11">
        <v>163.6</v>
      </c>
      <c r="D33" s="11">
        <v>163.6</v>
      </c>
      <c r="E33" s="7">
        <f t="shared" si="0"/>
        <v>100</v>
      </c>
      <c r="F33" s="11">
        <v>210.4</v>
      </c>
    </row>
    <row r="34" spans="1:6" ht="46.5" customHeight="1" x14ac:dyDescent="0.25">
      <c r="A34" s="9" t="s">
        <v>146</v>
      </c>
      <c r="B34" s="12" t="s">
        <v>130</v>
      </c>
      <c r="C34" s="11">
        <v>5149.1000000000004</v>
      </c>
      <c r="D34" s="11">
        <v>5149.1000000000004</v>
      </c>
      <c r="E34" s="7">
        <f t="shared" si="0"/>
        <v>100</v>
      </c>
      <c r="F34" s="11"/>
    </row>
    <row r="35" spans="1:6" ht="42.75" customHeight="1" x14ac:dyDescent="0.25">
      <c r="A35" s="9" t="s">
        <v>147</v>
      </c>
      <c r="B35" s="12" t="s">
        <v>131</v>
      </c>
      <c r="C35" s="11">
        <v>1044.7</v>
      </c>
      <c r="D35" s="11"/>
      <c r="E35" s="7">
        <f t="shared" si="0"/>
        <v>0</v>
      </c>
      <c r="F35" s="11"/>
    </row>
    <row r="36" spans="1:6" ht="42" customHeight="1" x14ac:dyDescent="0.25">
      <c r="A36" s="9" t="s">
        <v>148</v>
      </c>
      <c r="B36" s="12" t="s">
        <v>30</v>
      </c>
      <c r="C36" s="11">
        <v>2229.1999999999998</v>
      </c>
      <c r="D36" s="11">
        <v>972.3</v>
      </c>
      <c r="E36" s="7">
        <f t="shared" si="0"/>
        <v>43.616544051677735</v>
      </c>
      <c r="F36" s="11">
        <v>958.9</v>
      </c>
    </row>
    <row r="37" spans="1:6" ht="24.75" customHeight="1" x14ac:dyDescent="0.25">
      <c r="A37" s="13" t="s">
        <v>149</v>
      </c>
      <c r="B37" s="14" t="s">
        <v>31</v>
      </c>
      <c r="C37" s="15">
        <f>C38+C39+C40+C41+C42+C43+C46+C44+C45</f>
        <v>110080.90000000001</v>
      </c>
      <c r="D37" s="15">
        <f t="shared" ref="D37:F37" si="4">D38+D39+D40+D41+D42+D43+D46+D44+D45</f>
        <v>76120.100000000006</v>
      </c>
      <c r="E37" s="7">
        <f t="shared" si="0"/>
        <v>69.14923479004986</v>
      </c>
      <c r="F37" s="15">
        <f t="shared" si="4"/>
        <v>60901</v>
      </c>
    </row>
    <row r="38" spans="1:6" ht="25.5" customHeight="1" x14ac:dyDescent="0.25">
      <c r="A38" s="9" t="s">
        <v>150</v>
      </c>
      <c r="B38" s="12" t="s">
        <v>33</v>
      </c>
      <c r="C38" s="11">
        <v>1472.4</v>
      </c>
      <c r="D38" s="11">
        <v>1209.4000000000001</v>
      </c>
      <c r="E38" s="7">
        <f t="shared" si="0"/>
        <v>82.138005976636791</v>
      </c>
      <c r="F38" s="11">
        <v>1065.5</v>
      </c>
    </row>
    <row r="39" spans="1:6" ht="36.75" customHeight="1" x14ac:dyDescent="0.25">
      <c r="A39" s="9" t="s">
        <v>151</v>
      </c>
      <c r="B39" s="12" t="s">
        <v>34</v>
      </c>
      <c r="C39" s="11">
        <v>5469.8</v>
      </c>
      <c r="D39" s="11">
        <v>3094.6</v>
      </c>
      <c r="E39" s="7">
        <f t="shared" si="0"/>
        <v>56.576108815678815</v>
      </c>
      <c r="F39" s="11">
        <v>2187</v>
      </c>
    </row>
    <row r="40" spans="1:6" ht="48" customHeight="1" x14ac:dyDescent="0.25">
      <c r="A40" s="9" t="s">
        <v>152</v>
      </c>
      <c r="B40" s="12" t="s">
        <v>35</v>
      </c>
      <c r="C40" s="11">
        <v>3136.6</v>
      </c>
      <c r="D40" s="11">
        <v>1003.6</v>
      </c>
      <c r="E40" s="7">
        <f t="shared" si="0"/>
        <v>31.996429254606902</v>
      </c>
      <c r="F40" s="11">
        <v>1233</v>
      </c>
    </row>
    <row r="41" spans="1:6" ht="67.5" customHeight="1" thickBot="1" x14ac:dyDescent="0.3">
      <c r="A41" s="9" t="s">
        <v>107</v>
      </c>
      <c r="B41" s="12" t="s">
        <v>36</v>
      </c>
      <c r="C41" s="11">
        <v>687</v>
      </c>
      <c r="D41" s="11">
        <v>368.5</v>
      </c>
      <c r="E41" s="7">
        <f t="shared" si="0"/>
        <v>53.639010189228529</v>
      </c>
      <c r="F41" s="11">
        <v>369.7</v>
      </c>
    </row>
    <row r="42" spans="1:6" ht="24.75" customHeight="1" thickBot="1" x14ac:dyDescent="0.3">
      <c r="A42" s="9" t="s">
        <v>108</v>
      </c>
      <c r="B42" s="20" t="s">
        <v>116</v>
      </c>
      <c r="C42" s="42">
        <v>11178.8</v>
      </c>
      <c r="D42" s="11">
        <v>3874.4</v>
      </c>
      <c r="E42" s="7">
        <f t="shared" si="0"/>
        <v>34.658460657673459</v>
      </c>
      <c r="F42" s="11">
        <v>2170.9</v>
      </c>
    </row>
    <row r="43" spans="1:6" ht="82.5" customHeight="1" x14ac:dyDescent="0.25">
      <c r="A43" s="9" t="s">
        <v>109</v>
      </c>
      <c r="B43" s="12" t="s">
        <v>32</v>
      </c>
      <c r="C43" s="11">
        <v>1005.9</v>
      </c>
      <c r="D43" s="11">
        <v>502.9</v>
      </c>
      <c r="E43" s="7">
        <f t="shared" si="0"/>
        <v>49.995029326970872</v>
      </c>
      <c r="F43" s="11">
        <v>495.8</v>
      </c>
    </row>
    <row r="44" spans="1:6" ht="82.5" customHeight="1" x14ac:dyDescent="0.25">
      <c r="A44" s="9" t="s">
        <v>115</v>
      </c>
      <c r="B44" s="12" t="s">
        <v>117</v>
      </c>
      <c r="C44" s="11">
        <v>39.1</v>
      </c>
      <c r="D44" s="11">
        <v>39.1</v>
      </c>
      <c r="E44" s="7">
        <f t="shared" si="0"/>
        <v>100</v>
      </c>
      <c r="F44" s="11">
        <v>3</v>
      </c>
    </row>
    <row r="45" spans="1:6" ht="76.5" x14ac:dyDescent="0.25">
      <c r="A45" s="9" t="s">
        <v>129</v>
      </c>
      <c r="B45" s="12" t="s">
        <v>127</v>
      </c>
      <c r="C45" s="42">
        <v>2200</v>
      </c>
      <c r="D45" s="11"/>
      <c r="E45" s="7">
        <f t="shared" si="0"/>
        <v>0</v>
      </c>
      <c r="F45" s="11"/>
    </row>
    <row r="46" spans="1:6" ht="18.75" customHeight="1" x14ac:dyDescent="0.25">
      <c r="A46" s="9" t="s">
        <v>110</v>
      </c>
      <c r="B46" s="12" t="s">
        <v>37</v>
      </c>
      <c r="C46" s="11">
        <v>84891.3</v>
      </c>
      <c r="D46" s="11">
        <v>66027.600000000006</v>
      </c>
      <c r="E46" s="7">
        <f t="shared" si="0"/>
        <v>77.77899502069117</v>
      </c>
      <c r="F46" s="11">
        <v>53376.1</v>
      </c>
    </row>
    <row r="47" spans="1:6" s="2" customFormat="1" ht="85.5" customHeight="1" x14ac:dyDescent="0.25">
      <c r="A47" s="13" t="s">
        <v>153</v>
      </c>
      <c r="B47" s="14" t="s">
        <v>38</v>
      </c>
      <c r="C47" s="15">
        <f>C48+C49+C50</f>
        <v>8116.9</v>
      </c>
      <c r="D47" s="15">
        <f t="shared" ref="D47" si="5">D48+D49</f>
        <v>5168.6000000000004</v>
      </c>
      <c r="E47" s="7">
        <f t="shared" si="0"/>
        <v>63.67701955179934</v>
      </c>
      <c r="F47" s="15">
        <f>F48+F49+F50</f>
        <v>5087.3999999999996</v>
      </c>
    </row>
    <row r="48" spans="1:6" s="2" customFormat="1" ht="78" customHeight="1" x14ac:dyDescent="0.25">
      <c r="A48" s="9" t="s">
        <v>154</v>
      </c>
      <c r="B48" s="12" t="s">
        <v>94</v>
      </c>
      <c r="C48" s="11">
        <v>340.5</v>
      </c>
      <c r="D48" s="11"/>
      <c r="E48" s="7">
        <f t="shared" si="0"/>
        <v>0</v>
      </c>
      <c r="F48" s="11"/>
    </row>
    <row r="49" spans="1:6" s="2" customFormat="1" ht="78" customHeight="1" x14ac:dyDescent="0.25">
      <c r="A49" s="9" t="s">
        <v>155</v>
      </c>
      <c r="B49" s="12" t="s">
        <v>124</v>
      </c>
      <c r="C49" s="11">
        <v>7086.4</v>
      </c>
      <c r="D49" s="11">
        <v>5168.6000000000004</v>
      </c>
      <c r="E49" s="7">
        <f t="shared" si="0"/>
        <v>72.9368932038835</v>
      </c>
      <c r="F49" s="11">
        <v>4762.3999999999996</v>
      </c>
    </row>
    <row r="50" spans="1:6" s="2" customFormat="1" ht="55.5" customHeight="1" x14ac:dyDescent="0.25">
      <c r="A50" s="9" t="s">
        <v>136</v>
      </c>
      <c r="B50" s="12" t="s">
        <v>156</v>
      </c>
      <c r="C50" s="11">
        <v>690</v>
      </c>
      <c r="D50" s="11"/>
      <c r="E50" s="7"/>
      <c r="F50" s="11">
        <v>325</v>
      </c>
    </row>
    <row r="51" spans="1:6" ht="27" customHeight="1" x14ac:dyDescent="0.25">
      <c r="A51" s="13" t="s">
        <v>103</v>
      </c>
      <c r="B51" s="14" t="s">
        <v>104</v>
      </c>
      <c r="C51" s="11"/>
      <c r="D51" s="11"/>
      <c r="E51" s="7"/>
      <c r="F51" s="11">
        <v>-139.30000000000001</v>
      </c>
    </row>
    <row r="52" spans="1:6" ht="21.75" customHeight="1" x14ac:dyDescent="0.25">
      <c r="A52" s="3"/>
      <c r="B52" s="4" t="s">
        <v>39</v>
      </c>
      <c r="C52" s="3">
        <f>C4+C23</f>
        <v>274161.09999999998</v>
      </c>
      <c r="D52" s="7">
        <f>D4+D23</f>
        <v>163256.90000000002</v>
      </c>
      <c r="E52" s="7">
        <f t="shared" si="0"/>
        <v>59.547798721262801</v>
      </c>
      <c r="F52" s="3">
        <f>F4+F23</f>
        <v>138071.79999999999</v>
      </c>
    </row>
  </sheetData>
  <mergeCells count="7">
    <mergeCell ref="F2:F3"/>
    <mergeCell ref="A1:E1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44"/>
  <sheetViews>
    <sheetView topLeftCell="A106" workbookViewId="0">
      <selection activeCell="D39" sqref="D39"/>
    </sheetView>
  </sheetViews>
  <sheetFormatPr defaultRowHeight="15" x14ac:dyDescent="0.25"/>
  <cols>
    <col min="1" max="1" width="35" customWidth="1"/>
    <col min="2" max="2" width="6.28515625" customWidth="1"/>
    <col min="3" max="3" width="5.42578125" customWidth="1"/>
    <col min="4" max="4" width="11.140625" customWidth="1"/>
    <col min="5" max="5" width="10.85546875" customWidth="1"/>
    <col min="7" max="7" width="11.5703125" customWidth="1"/>
  </cols>
  <sheetData>
    <row r="1" spans="1:9" x14ac:dyDescent="0.25">
      <c r="A1" s="51" t="s">
        <v>160</v>
      </c>
      <c r="B1" s="51"/>
      <c r="C1" s="51"/>
      <c r="D1" s="51"/>
      <c r="E1" s="51"/>
      <c r="F1" s="51"/>
      <c r="G1" s="16"/>
    </row>
    <row r="2" spans="1:9" x14ac:dyDescent="0.25">
      <c r="A2" s="51"/>
      <c r="B2" s="51"/>
      <c r="C2" s="51"/>
      <c r="D2" s="51"/>
      <c r="E2" s="51"/>
      <c r="F2" s="51"/>
      <c r="G2" s="16"/>
    </row>
    <row r="3" spans="1:9" ht="38.25" customHeight="1" x14ac:dyDescent="0.25">
      <c r="A3" s="26" t="s">
        <v>40</v>
      </c>
      <c r="B3" s="26" t="s">
        <v>41</v>
      </c>
      <c r="C3" s="26" t="s">
        <v>42</v>
      </c>
      <c r="D3" s="27" t="s">
        <v>97</v>
      </c>
      <c r="E3" s="27" t="s">
        <v>161</v>
      </c>
      <c r="F3" s="28" t="s">
        <v>43</v>
      </c>
      <c r="G3" s="38" t="s">
        <v>162</v>
      </c>
    </row>
    <row r="4" spans="1:9" ht="13.5" customHeight="1" x14ac:dyDescent="0.25">
      <c r="A4" s="17" t="s">
        <v>44</v>
      </c>
      <c r="B4" s="18" t="s">
        <v>45</v>
      </c>
      <c r="C4" s="18" t="s">
        <v>90</v>
      </c>
      <c r="D4" s="31">
        <f>D5+D6+D7+D9+D10+D11+D8</f>
        <v>41132.199999999997</v>
      </c>
      <c r="E4" s="31">
        <f>E5+E6+E7+E9+E10+E11+E8</f>
        <v>17673.699999999997</v>
      </c>
      <c r="F4" s="32">
        <f t="shared" ref="F4:F40" si="0">E4/D4*100</f>
        <v>42.968039638045127</v>
      </c>
      <c r="G4" s="31">
        <f>G5+G6+G7+G9+G10+G11+G8</f>
        <v>15879.1</v>
      </c>
    </row>
    <row r="5" spans="1:9" ht="41.25" customHeight="1" x14ac:dyDescent="0.25">
      <c r="A5" s="23" t="s">
        <v>46</v>
      </c>
      <c r="B5" s="19" t="s">
        <v>45</v>
      </c>
      <c r="C5" s="19" t="s">
        <v>47</v>
      </c>
      <c r="D5" s="33">
        <v>1782</v>
      </c>
      <c r="E5" s="33">
        <v>889.2</v>
      </c>
      <c r="F5" s="37">
        <f t="shared" si="0"/>
        <v>49.898989898989903</v>
      </c>
      <c r="G5" s="33">
        <v>814.2</v>
      </c>
    </row>
    <row r="6" spans="1:9" ht="37.5" customHeight="1" x14ac:dyDescent="0.25">
      <c r="A6" s="23" t="s">
        <v>48</v>
      </c>
      <c r="B6" s="19" t="s">
        <v>45</v>
      </c>
      <c r="C6" s="19" t="s">
        <v>49</v>
      </c>
      <c r="D6" s="33">
        <v>477</v>
      </c>
      <c r="E6" s="33">
        <v>268.89999999999998</v>
      </c>
      <c r="F6" s="37">
        <f t="shared" si="0"/>
        <v>56.373165618448631</v>
      </c>
      <c r="G6" s="33">
        <v>195</v>
      </c>
    </row>
    <row r="7" spans="1:9" ht="24.75" customHeight="1" x14ac:dyDescent="0.25">
      <c r="A7" s="23" t="s">
        <v>50</v>
      </c>
      <c r="B7" s="19" t="s">
        <v>45</v>
      </c>
      <c r="C7" s="19" t="s">
        <v>51</v>
      </c>
      <c r="D7" s="33">
        <v>19966</v>
      </c>
      <c r="E7" s="33">
        <v>8691.7999999999993</v>
      </c>
      <c r="F7" s="37">
        <f t="shared" si="0"/>
        <v>43.533006110387653</v>
      </c>
      <c r="G7" s="33">
        <v>8135.3</v>
      </c>
    </row>
    <row r="8" spans="1:9" ht="17.25" customHeight="1" x14ac:dyDescent="0.25">
      <c r="A8" s="23" t="s">
        <v>114</v>
      </c>
      <c r="B8" s="19" t="s">
        <v>45</v>
      </c>
      <c r="C8" s="19" t="s">
        <v>59</v>
      </c>
      <c r="D8" s="33">
        <v>39.1</v>
      </c>
      <c r="E8" s="33">
        <v>39.1</v>
      </c>
      <c r="F8" s="37">
        <f t="shared" si="0"/>
        <v>100</v>
      </c>
      <c r="G8" s="33">
        <v>3</v>
      </c>
    </row>
    <row r="9" spans="1:9" ht="39" customHeight="1" x14ac:dyDescent="0.25">
      <c r="A9" s="23" t="s">
        <v>52</v>
      </c>
      <c r="B9" s="19" t="s">
        <v>45</v>
      </c>
      <c r="C9" s="19" t="s">
        <v>53</v>
      </c>
      <c r="D9" s="33">
        <v>5286</v>
      </c>
      <c r="E9" s="33">
        <v>2455.8000000000002</v>
      </c>
      <c r="F9" s="37">
        <f t="shared" si="0"/>
        <v>46.458569807037456</v>
      </c>
      <c r="G9" s="33">
        <v>2349.6</v>
      </c>
    </row>
    <row r="10" spans="1:9" ht="15" customHeight="1" x14ac:dyDescent="0.25">
      <c r="A10" s="23" t="s">
        <v>54</v>
      </c>
      <c r="B10" s="19" t="s">
        <v>45</v>
      </c>
      <c r="C10" s="19" t="s">
        <v>81</v>
      </c>
      <c r="D10" s="33">
        <v>500</v>
      </c>
      <c r="E10" s="33"/>
      <c r="F10" s="37">
        <f t="shared" si="0"/>
        <v>0</v>
      </c>
      <c r="G10" s="33"/>
      <c r="I10" t="s">
        <v>128</v>
      </c>
    </row>
    <row r="11" spans="1:9" ht="16.5" customHeight="1" x14ac:dyDescent="0.25">
      <c r="A11" s="23" t="s">
        <v>56</v>
      </c>
      <c r="B11" s="19" t="s">
        <v>45</v>
      </c>
      <c r="C11" s="19" t="s">
        <v>86</v>
      </c>
      <c r="D11" s="33">
        <v>13082.1</v>
      </c>
      <c r="E11" s="33">
        <v>5328.9</v>
      </c>
      <c r="F11" s="37">
        <f t="shared" si="0"/>
        <v>40.734285779805987</v>
      </c>
      <c r="G11" s="33">
        <v>4382</v>
      </c>
    </row>
    <row r="12" spans="1:9" s="1" customFormat="1" ht="15.75" customHeight="1" x14ac:dyDescent="0.25">
      <c r="A12" s="17" t="s">
        <v>87</v>
      </c>
      <c r="B12" s="18" t="s">
        <v>47</v>
      </c>
      <c r="C12" s="18" t="s">
        <v>90</v>
      </c>
      <c r="D12" s="34">
        <f>D13</f>
        <v>1005.9</v>
      </c>
      <c r="E12" s="34">
        <f t="shared" ref="E12:G12" si="1">E13</f>
        <v>502.9</v>
      </c>
      <c r="F12" s="32">
        <f t="shared" si="0"/>
        <v>49.995029326970872</v>
      </c>
      <c r="G12" s="34">
        <f t="shared" si="1"/>
        <v>495.8</v>
      </c>
    </row>
    <row r="13" spans="1:9" ht="20.25" customHeight="1" x14ac:dyDescent="0.25">
      <c r="A13" s="23" t="s">
        <v>88</v>
      </c>
      <c r="B13" s="19" t="s">
        <v>47</v>
      </c>
      <c r="C13" s="19" t="s">
        <v>49</v>
      </c>
      <c r="D13" s="33">
        <v>1005.9</v>
      </c>
      <c r="E13" s="33">
        <v>502.9</v>
      </c>
      <c r="F13" s="37">
        <f t="shared" si="0"/>
        <v>49.995029326970872</v>
      </c>
      <c r="G13" s="33">
        <v>495.8</v>
      </c>
    </row>
    <row r="14" spans="1:9" ht="12.75" customHeight="1" x14ac:dyDescent="0.25">
      <c r="A14" s="17" t="s">
        <v>58</v>
      </c>
      <c r="B14" s="18" t="s">
        <v>51</v>
      </c>
      <c r="C14" s="18" t="s">
        <v>90</v>
      </c>
      <c r="D14" s="34">
        <f>D15+D17+D16</f>
        <v>21106.799999999999</v>
      </c>
      <c r="E14" s="34">
        <f t="shared" ref="E14" si="2">E15+E17+E16</f>
        <v>4504.8999999999996</v>
      </c>
      <c r="F14" s="32">
        <f t="shared" si="0"/>
        <v>21.343358538480491</v>
      </c>
      <c r="G14" s="34">
        <f t="shared" ref="G14" si="3">G15+G17+G16</f>
        <v>7141.1</v>
      </c>
    </row>
    <row r="15" spans="1:9" ht="17.25" customHeight="1" x14ac:dyDescent="0.25">
      <c r="A15" s="19" t="s">
        <v>60</v>
      </c>
      <c r="B15" s="19" t="s">
        <v>51</v>
      </c>
      <c r="C15" s="19" t="s">
        <v>61</v>
      </c>
      <c r="D15" s="33">
        <v>2260</v>
      </c>
      <c r="E15" s="33">
        <v>1026.5</v>
      </c>
      <c r="F15" s="37">
        <f t="shared" si="0"/>
        <v>45.420353982300888</v>
      </c>
      <c r="G15" s="33">
        <v>895.1</v>
      </c>
    </row>
    <row r="16" spans="1:9" ht="15.75" customHeight="1" x14ac:dyDescent="0.25">
      <c r="A16" s="19" t="s">
        <v>93</v>
      </c>
      <c r="B16" s="19" t="s">
        <v>51</v>
      </c>
      <c r="C16" s="19" t="s">
        <v>71</v>
      </c>
      <c r="D16" s="33">
        <v>18481.8</v>
      </c>
      <c r="E16" s="33">
        <v>3478.4</v>
      </c>
      <c r="F16" s="37">
        <f t="shared" si="0"/>
        <v>18.820677639623849</v>
      </c>
      <c r="G16" s="33">
        <v>6246</v>
      </c>
    </row>
    <row r="17" spans="1:7" ht="28.5" customHeight="1" x14ac:dyDescent="0.25">
      <c r="A17" s="19" t="s">
        <v>62</v>
      </c>
      <c r="B17" s="19" t="s">
        <v>51</v>
      </c>
      <c r="C17" s="19" t="s">
        <v>55</v>
      </c>
      <c r="D17" s="33">
        <v>365</v>
      </c>
      <c r="E17" s="33"/>
      <c r="F17" s="37">
        <f t="shared" si="0"/>
        <v>0</v>
      </c>
      <c r="G17" s="33"/>
    </row>
    <row r="18" spans="1:7" ht="15" customHeight="1" x14ac:dyDescent="0.25">
      <c r="A18" s="18" t="s">
        <v>63</v>
      </c>
      <c r="B18" s="18" t="s">
        <v>59</v>
      </c>
      <c r="C18" s="18" t="s">
        <v>90</v>
      </c>
      <c r="D18" s="34">
        <f>D19+D20+D21</f>
        <v>7372.4</v>
      </c>
      <c r="E18" s="34">
        <f>E19+E20+E21</f>
        <v>3492.9</v>
      </c>
      <c r="F18" s="32">
        <f t="shared" si="0"/>
        <v>47.378058705441923</v>
      </c>
      <c r="G18" s="34">
        <f>G19+G20+G21</f>
        <v>2980.8</v>
      </c>
    </row>
    <row r="19" spans="1:7" s="2" customFormat="1" ht="18" customHeight="1" x14ac:dyDescent="0.25">
      <c r="A19" s="19" t="s">
        <v>92</v>
      </c>
      <c r="B19" s="19" t="s">
        <v>59</v>
      </c>
      <c r="C19" s="19" t="s">
        <v>45</v>
      </c>
      <c r="D19" s="33">
        <v>100</v>
      </c>
      <c r="E19" s="33">
        <v>35.799999999999997</v>
      </c>
      <c r="F19" s="37">
        <f t="shared" si="0"/>
        <v>35.799999999999997</v>
      </c>
      <c r="G19" s="33">
        <v>27.6</v>
      </c>
    </row>
    <row r="20" spans="1:7" ht="16.5" customHeight="1" x14ac:dyDescent="0.25">
      <c r="A20" s="19" t="s">
        <v>64</v>
      </c>
      <c r="B20" s="19" t="s">
        <v>59</v>
      </c>
      <c r="C20" s="19" t="s">
        <v>47</v>
      </c>
      <c r="D20" s="33">
        <v>5300</v>
      </c>
      <c r="E20" s="33">
        <v>3257.1</v>
      </c>
      <c r="F20" s="37">
        <f t="shared" si="0"/>
        <v>61.454716981132073</v>
      </c>
      <c r="G20" s="33">
        <v>2774.8</v>
      </c>
    </row>
    <row r="21" spans="1:7" ht="15.75" customHeight="1" x14ac:dyDescent="0.25">
      <c r="A21" s="19" t="s">
        <v>118</v>
      </c>
      <c r="B21" s="19" t="s">
        <v>59</v>
      </c>
      <c r="C21" s="19" t="s">
        <v>49</v>
      </c>
      <c r="D21" s="33">
        <v>1972.4</v>
      </c>
      <c r="E21" s="33">
        <v>200</v>
      </c>
      <c r="F21" s="37">
        <f t="shared" si="0"/>
        <v>10.139931048468871</v>
      </c>
      <c r="G21" s="33">
        <v>178.4</v>
      </c>
    </row>
    <row r="22" spans="1:7" ht="14.25" customHeight="1" x14ac:dyDescent="0.25">
      <c r="A22" s="18" t="s">
        <v>65</v>
      </c>
      <c r="B22" s="18" t="s">
        <v>66</v>
      </c>
      <c r="C22" s="18" t="s">
        <v>90</v>
      </c>
      <c r="D22" s="34">
        <f>D23+D24+D26+D27+D25</f>
        <v>177307.50000000003</v>
      </c>
      <c r="E22" s="34">
        <f>E23+E24+E26+E27+E25</f>
        <v>115845.8</v>
      </c>
      <c r="F22" s="32">
        <f t="shared" si="0"/>
        <v>65.336096893814414</v>
      </c>
      <c r="G22" s="34">
        <f>G23+G24+G26+G27+G25</f>
        <v>101544.1</v>
      </c>
    </row>
    <row r="23" spans="1:7" ht="15.75" customHeight="1" x14ac:dyDescent="0.25">
      <c r="A23" s="19" t="s">
        <v>67</v>
      </c>
      <c r="B23" s="19" t="s">
        <v>66</v>
      </c>
      <c r="C23" s="19" t="s">
        <v>45</v>
      </c>
      <c r="D23" s="33">
        <v>22235.200000000001</v>
      </c>
      <c r="E23" s="35">
        <v>15411</v>
      </c>
      <c r="F23" s="37">
        <f t="shared" si="0"/>
        <v>69.30902353025833</v>
      </c>
      <c r="G23" s="35">
        <v>11445.9</v>
      </c>
    </row>
    <row r="24" spans="1:7" ht="15.75" customHeight="1" x14ac:dyDescent="0.25">
      <c r="A24" s="19" t="s">
        <v>68</v>
      </c>
      <c r="B24" s="19" t="s">
        <v>66</v>
      </c>
      <c r="C24" s="19" t="s">
        <v>47</v>
      </c>
      <c r="D24" s="33">
        <v>136629.5</v>
      </c>
      <c r="E24" s="35">
        <v>90684</v>
      </c>
      <c r="F24" s="37">
        <f t="shared" si="0"/>
        <v>66.372196341200109</v>
      </c>
      <c r="G24" s="35">
        <v>81379.100000000006</v>
      </c>
    </row>
    <row r="25" spans="1:7" ht="17.25" customHeight="1" x14ac:dyDescent="0.25">
      <c r="A25" s="19" t="s">
        <v>111</v>
      </c>
      <c r="B25" s="19" t="s">
        <v>66</v>
      </c>
      <c r="C25" s="19" t="s">
        <v>49</v>
      </c>
      <c r="D25" s="33">
        <v>12371.7</v>
      </c>
      <c r="E25" s="35">
        <v>6678.8</v>
      </c>
      <c r="F25" s="37">
        <f t="shared" si="0"/>
        <v>53.984496875934596</v>
      </c>
      <c r="G25" s="35">
        <v>5723</v>
      </c>
    </row>
    <row r="26" spans="1:7" ht="24" customHeight="1" x14ac:dyDescent="0.25">
      <c r="A26" s="19" t="s">
        <v>69</v>
      </c>
      <c r="B26" s="19" t="s">
        <v>66</v>
      </c>
      <c r="C26" s="19" t="s">
        <v>66</v>
      </c>
      <c r="D26" s="33">
        <v>554.1</v>
      </c>
      <c r="E26" s="35">
        <v>395.7</v>
      </c>
      <c r="F26" s="37">
        <f t="shared" si="0"/>
        <v>71.413102328099626</v>
      </c>
      <c r="G26" s="35">
        <v>454.6</v>
      </c>
    </row>
    <row r="27" spans="1:7" ht="15" customHeight="1" x14ac:dyDescent="0.25">
      <c r="A27" s="19" t="s">
        <v>70</v>
      </c>
      <c r="B27" s="19" t="s">
        <v>66</v>
      </c>
      <c r="C27" s="19" t="s">
        <v>71</v>
      </c>
      <c r="D27" s="33">
        <v>5517</v>
      </c>
      <c r="E27" s="33">
        <v>2676.3</v>
      </c>
      <c r="F27" s="37">
        <f t="shared" si="0"/>
        <v>48.510059815116911</v>
      </c>
      <c r="G27" s="33">
        <v>2541.5</v>
      </c>
    </row>
    <row r="28" spans="1:7" ht="15" customHeight="1" x14ac:dyDescent="0.25">
      <c r="A28" s="18" t="s">
        <v>89</v>
      </c>
      <c r="B28" s="18" t="s">
        <v>61</v>
      </c>
      <c r="C28" s="18" t="s">
        <v>90</v>
      </c>
      <c r="D28" s="34">
        <f>D29</f>
        <v>17283.8</v>
      </c>
      <c r="E28" s="34">
        <f t="shared" ref="E28:G28" si="4">E29</f>
        <v>13103.3</v>
      </c>
      <c r="F28" s="32">
        <f t="shared" si="0"/>
        <v>75.812610652749967</v>
      </c>
      <c r="G28" s="34">
        <f t="shared" si="4"/>
        <v>4934.6000000000004</v>
      </c>
    </row>
    <row r="29" spans="1:7" x14ac:dyDescent="0.25">
      <c r="A29" s="19" t="s">
        <v>72</v>
      </c>
      <c r="B29" s="19" t="s">
        <v>61</v>
      </c>
      <c r="C29" s="19" t="s">
        <v>45</v>
      </c>
      <c r="D29" s="33">
        <v>17283.8</v>
      </c>
      <c r="E29" s="35">
        <v>13103.3</v>
      </c>
      <c r="F29" s="37">
        <f t="shared" si="0"/>
        <v>75.812610652749967</v>
      </c>
      <c r="G29" s="35">
        <v>4934.6000000000004</v>
      </c>
    </row>
    <row r="30" spans="1:7" ht="15" customHeight="1" x14ac:dyDescent="0.25">
      <c r="A30" s="18" t="s">
        <v>74</v>
      </c>
      <c r="B30" s="18" t="s">
        <v>75</v>
      </c>
      <c r="C30" s="18" t="s">
        <v>90</v>
      </c>
      <c r="D30" s="34">
        <f>D31+D32+D33+D34</f>
        <v>19386.099999999999</v>
      </c>
      <c r="E30" s="34">
        <f t="shared" ref="E30" si="5">E31+E32+E33+E34</f>
        <v>6251</v>
      </c>
      <c r="F30" s="32">
        <f t="shared" si="0"/>
        <v>32.244752683623837</v>
      </c>
      <c r="G30" s="34">
        <f t="shared" ref="G30" si="6">G31+G32+G33+G34</f>
        <v>4741.5</v>
      </c>
    </row>
    <row r="31" spans="1:7" ht="15.75" customHeight="1" x14ac:dyDescent="0.25">
      <c r="A31" s="19" t="s">
        <v>76</v>
      </c>
      <c r="B31" s="19" t="s">
        <v>75</v>
      </c>
      <c r="C31" s="19" t="s">
        <v>45</v>
      </c>
      <c r="D31" s="33">
        <v>720</v>
      </c>
      <c r="E31" s="33">
        <v>320.10000000000002</v>
      </c>
      <c r="F31" s="37">
        <f t="shared" si="0"/>
        <v>44.458333333333336</v>
      </c>
      <c r="G31" s="33">
        <v>201.5</v>
      </c>
    </row>
    <row r="32" spans="1:7" ht="15.75" customHeight="1" x14ac:dyDescent="0.25">
      <c r="A32" s="19" t="s">
        <v>77</v>
      </c>
      <c r="B32" s="19" t="s">
        <v>75</v>
      </c>
      <c r="C32" s="19" t="s">
        <v>49</v>
      </c>
      <c r="D32" s="33">
        <v>2300</v>
      </c>
      <c r="E32" s="33">
        <v>51</v>
      </c>
      <c r="F32" s="37">
        <f t="shared" si="0"/>
        <v>2.2173913043478257</v>
      </c>
      <c r="G32" s="33">
        <v>75</v>
      </c>
    </row>
    <row r="33" spans="1:7" ht="16.5" customHeight="1" x14ac:dyDescent="0.25">
      <c r="A33" s="19" t="s">
        <v>78</v>
      </c>
      <c r="B33" s="19" t="s">
        <v>75</v>
      </c>
      <c r="C33" s="19" t="s">
        <v>51</v>
      </c>
      <c r="D33" s="33">
        <v>15474.3</v>
      </c>
      <c r="E33" s="35">
        <v>5507.9</v>
      </c>
      <c r="F33" s="37">
        <f t="shared" si="0"/>
        <v>35.593855618670958</v>
      </c>
      <c r="G33" s="35">
        <v>4144.7</v>
      </c>
    </row>
    <row r="34" spans="1:7" ht="30" customHeight="1" x14ac:dyDescent="0.25">
      <c r="A34" s="19" t="s">
        <v>79</v>
      </c>
      <c r="B34" s="19" t="s">
        <v>75</v>
      </c>
      <c r="C34" s="19" t="s">
        <v>53</v>
      </c>
      <c r="D34" s="33">
        <v>891.8</v>
      </c>
      <c r="E34" s="33">
        <v>372</v>
      </c>
      <c r="F34" s="37">
        <f t="shared" si="0"/>
        <v>41.713388652164163</v>
      </c>
      <c r="G34" s="33">
        <v>320.3</v>
      </c>
    </row>
    <row r="35" spans="1:7" s="1" customFormat="1" ht="15.75" customHeight="1" x14ac:dyDescent="0.25">
      <c r="A35" s="18" t="s">
        <v>73</v>
      </c>
      <c r="B35" s="18" t="s">
        <v>81</v>
      </c>
      <c r="C35" s="18" t="s">
        <v>90</v>
      </c>
      <c r="D35" s="34">
        <f>D36</f>
        <v>812</v>
      </c>
      <c r="E35" s="34">
        <f t="shared" ref="E35:G35" si="7">E36</f>
        <v>487.5</v>
      </c>
      <c r="F35" s="32">
        <f t="shared" si="0"/>
        <v>60.036945812807886</v>
      </c>
      <c r="G35" s="34">
        <f t="shared" si="7"/>
        <v>420.1</v>
      </c>
    </row>
    <row r="36" spans="1:7" ht="16.5" customHeight="1" x14ac:dyDescent="0.25">
      <c r="A36" s="19" t="s">
        <v>91</v>
      </c>
      <c r="B36" s="19" t="s">
        <v>81</v>
      </c>
      <c r="C36" s="19" t="s">
        <v>47</v>
      </c>
      <c r="D36" s="33">
        <v>812</v>
      </c>
      <c r="E36" s="33">
        <v>487.5</v>
      </c>
      <c r="F36" s="37">
        <f t="shared" si="0"/>
        <v>60.036945812807886</v>
      </c>
      <c r="G36" s="33">
        <v>420.1</v>
      </c>
    </row>
    <row r="37" spans="1:7" ht="15.75" customHeight="1" x14ac:dyDescent="0.25">
      <c r="A37" s="18" t="s">
        <v>80</v>
      </c>
      <c r="B37" s="18" t="s">
        <v>57</v>
      </c>
      <c r="C37" s="18" t="s">
        <v>90</v>
      </c>
      <c r="D37" s="34">
        <f>D38+D39</f>
        <v>5648</v>
      </c>
      <c r="E37" s="34">
        <f t="shared" ref="E37" si="8">E38+E39</f>
        <v>3567.2</v>
      </c>
      <c r="F37" s="32">
        <f t="shared" si="0"/>
        <v>63.15864022662889</v>
      </c>
      <c r="G37" s="34">
        <f t="shared" ref="G37" si="9">G38+G39</f>
        <v>2499.5</v>
      </c>
    </row>
    <row r="38" spans="1:7" ht="16.5" customHeight="1" x14ac:dyDescent="0.25">
      <c r="A38" s="19" t="s">
        <v>82</v>
      </c>
      <c r="B38" s="19" t="s">
        <v>57</v>
      </c>
      <c r="C38" s="19" t="s">
        <v>45</v>
      </c>
      <c r="D38" s="33">
        <v>3510</v>
      </c>
      <c r="E38" s="33">
        <v>2135</v>
      </c>
      <c r="F38" s="37">
        <f t="shared" si="0"/>
        <v>60.826210826210826</v>
      </c>
      <c r="G38" s="33">
        <v>1398.6</v>
      </c>
    </row>
    <row r="39" spans="1:7" ht="16.5" customHeight="1" x14ac:dyDescent="0.25">
      <c r="A39" s="19" t="s">
        <v>121</v>
      </c>
      <c r="B39" s="19" t="s">
        <v>57</v>
      </c>
      <c r="C39" s="19" t="s">
        <v>47</v>
      </c>
      <c r="D39" s="33">
        <v>2138</v>
      </c>
      <c r="E39" s="33">
        <v>1432.2</v>
      </c>
      <c r="F39" s="37">
        <f t="shared" si="0"/>
        <v>66.987839101964454</v>
      </c>
      <c r="G39" s="33">
        <v>1100.9000000000001</v>
      </c>
    </row>
    <row r="40" spans="1:7" ht="14.25" customHeight="1" x14ac:dyDescent="0.25">
      <c r="A40" s="17" t="s">
        <v>83</v>
      </c>
      <c r="B40" s="18"/>
      <c r="C40" s="18"/>
      <c r="D40" s="34">
        <f>D4+D12+D14+D18+D22+D28+D30+D35+D37</f>
        <v>291054.7</v>
      </c>
      <c r="E40" s="34">
        <f>E4+E12+E14+E18+E22+E28+E30+E35+E37</f>
        <v>165429.20000000001</v>
      </c>
      <c r="F40" s="37">
        <f t="shared" si="0"/>
        <v>56.83783838570551</v>
      </c>
      <c r="G40" s="34">
        <f>G4+G12+G14+G18+G22+G28+G30+G35+G37</f>
        <v>140636.6</v>
      </c>
    </row>
    <row r="41" spans="1:7" ht="12.75" customHeight="1" x14ac:dyDescent="0.25">
      <c r="A41" s="17" t="s">
        <v>84</v>
      </c>
      <c r="B41" s="17"/>
      <c r="C41" s="17"/>
      <c r="D41" s="34">
        <f>'доходы рб 1 кв.'!C52-'расх. рб 1 кв...'!D40</f>
        <v>-16893.600000000035</v>
      </c>
      <c r="E41" s="34">
        <f>'доходы рб 1 кв.'!D52-'расх. рб 1 кв...'!E40</f>
        <v>-2172.2999999999884</v>
      </c>
      <c r="F41" s="31"/>
      <c r="G41" s="34">
        <f>'доходы рб 1 кв.'!F52-'расх. рб 1 кв...'!G40</f>
        <v>-2564.8000000000175</v>
      </c>
    </row>
    <row r="42" spans="1:7" x14ac:dyDescent="0.25">
      <c r="A42" s="52" t="s">
        <v>85</v>
      </c>
      <c r="B42" s="52"/>
      <c r="C42" s="52"/>
      <c r="D42" s="52"/>
      <c r="E42" s="52"/>
      <c r="F42" s="52"/>
      <c r="G42" s="29"/>
    </row>
    <row r="43" spans="1:7" x14ac:dyDescent="0.25">
      <c r="A43" s="52"/>
      <c r="B43" s="52"/>
      <c r="C43" s="52"/>
      <c r="D43" s="52"/>
      <c r="E43" s="52"/>
      <c r="F43" s="52"/>
      <c r="G43" s="29"/>
    </row>
    <row r="44" spans="1:7" x14ac:dyDescent="0.25">
      <c r="A44" s="30"/>
      <c r="B44" s="30"/>
      <c r="C44" s="30"/>
      <c r="D44" s="30"/>
      <c r="E44" s="30"/>
      <c r="F44" s="30"/>
      <c r="G44" s="30"/>
    </row>
  </sheetData>
  <mergeCells count="3">
    <mergeCell ref="A1:F2"/>
    <mergeCell ref="A43:F43"/>
    <mergeCell ref="A42:F42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рб 1 кв.</vt:lpstr>
      <vt:lpstr>расх. рб 1 кв...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РЦК</cp:lastModifiedBy>
  <cp:lastPrinted>2022-03-18T11:01:25Z</cp:lastPrinted>
  <dcterms:created xsi:type="dcterms:W3CDTF">2011-04-06T12:51:21Z</dcterms:created>
  <dcterms:modified xsi:type="dcterms:W3CDTF">2023-01-12T06:39:49Z</dcterms:modified>
</cp:coreProperties>
</file>